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总表" sheetId="1" r:id="rId1"/>
    <sheet name="机房" sheetId="2" r:id="rId2"/>
    <sheet name="门诊楼" sheetId="4" r:id="rId3"/>
    <sheet name="病房楼" sheetId="6" r:id="rId4"/>
    <sheet name="服务楼" sheetId="5" r:id="rId5"/>
    <sheet name="感染楼" sheetId="3" r:id="rId6"/>
    <sheet name="连廊、门卫" sheetId="7" r:id="rId7"/>
    <sheet name="配电室、机房" sheetId="8" r:id="rId8"/>
  </sheets>
  <definedNames>
    <definedName name="_xlnm.Print_Titles" localSheetId="3">病房楼!$2:$2</definedName>
    <definedName name="_xlnm.Print_Titles" localSheetId="4">服务楼!$2:$2</definedName>
    <definedName name="_xlnm.Print_Titles" localSheetId="5">感染楼!$2:$2</definedName>
    <definedName name="_xlnm.Print_Titles" localSheetId="1">机房!$2:$2</definedName>
    <definedName name="_xlnm.Print_Titles" localSheetId="2">门诊楼!$2:$2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<sst xmlns="http://schemas.openxmlformats.org/spreadsheetml/2006/main" count="2733" uniqueCount="521">
  <si>
    <t>广饶县人民医院报价汇总表</t>
  </si>
  <si>
    <t>建筑物</t>
  </si>
  <si>
    <t>报价合计</t>
  </si>
  <si>
    <t>主要设备品牌</t>
  </si>
  <si>
    <t>机房</t>
  </si>
  <si>
    <t>冷水机组：约克、麦克维尔、开利、特灵等国际四大品牌
冷却塔：元亨、荏原、金日
循环水泵：凯泉、南方、东方
水系统附属设备:前卫、胜拓
风机盘管、组空：同冷水主机
热回收新风机组、新风机组：海信、环都、清华同方、海尔
多联机、多联机新风：海信、海尔、格力、美的
杀菌净化装置：中峙、肯菲特、倍净、利安达</t>
  </si>
  <si>
    <t>门诊楼、地下室</t>
  </si>
  <si>
    <t>病房楼</t>
  </si>
  <si>
    <t>服务楼</t>
  </si>
  <si>
    <t>感染楼</t>
  </si>
  <si>
    <t>连廊、门卫</t>
  </si>
  <si>
    <t>配电室、机房</t>
  </si>
  <si>
    <t>项目总报价</t>
  </si>
  <si>
    <t>注：
1.本报价方案中的综合单价为完成本工程的设备费、人工费、材料费、机械费、管理费、利润、税费等一切费用。
2.包含设备控制线、线管开槽敷设、墙体开洞、恢复、所包含的抗震支架及安装等所有费用。
3、包含动力箱至设备控制箱的线缆及施工费用。</t>
  </si>
  <si>
    <t>机房报价明细表</t>
  </si>
  <si>
    <t>序号</t>
  </si>
  <si>
    <t>设备名称</t>
  </si>
  <si>
    <t>规格型号</t>
  </si>
  <si>
    <t>单位</t>
  </si>
  <si>
    <t>数量</t>
  </si>
  <si>
    <t>综合单价</t>
  </si>
  <si>
    <t>综合合价</t>
  </si>
  <si>
    <t>品牌</t>
  </si>
  <si>
    <t>一</t>
  </si>
  <si>
    <t>机房总报价</t>
  </si>
  <si>
    <t>二</t>
  </si>
  <si>
    <t>设备报价合计</t>
  </si>
  <si>
    <t>变频离心式冷水机组</t>
  </si>
  <si>
    <t xml:space="preserve">1000RT </t>
  </si>
  <si>
    <t>台</t>
  </si>
  <si>
    <t>低噪音方型横流式冷却塔</t>
  </si>
  <si>
    <t>Q=855m³/h H=4.4</t>
  </si>
  <si>
    <t>空调冷冻水循环泵</t>
  </si>
  <si>
    <t>Q=670m³/h,H=36m,N=75kw，变频电机</t>
  </si>
  <si>
    <t>空调冷却水循环泵</t>
  </si>
  <si>
    <t>Q=800m³/h,H=22m,N=75kw，变频电机</t>
  </si>
  <si>
    <t>空调热水泵</t>
  </si>
  <si>
    <t>Q=235m³/h,H=32m,N=37kw，变频电机</t>
  </si>
  <si>
    <t>补水泵</t>
  </si>
  <si>
    <t>Q=8m³/h,H=90m,N=15kw</t>
  </si>
  <si>
    <t>板式热交换机组</t>
  </si>
  <si>
    <t>换热量2500kw，一次侧90/60℃，71.6m³/h;二次侧45/35摄氏度，143m³/h</t>
  </si>
  <si>
    <t>换热量200kw ，一次侧90/60℃，二次侧50/40℃；
热水泵18.9m³/h,扬程150kpa，功率3kw；
补水泵2m³/h,扬程300kpa，功率1.1kw</t>
  </si>
  <si>
    <t>物化全程水处理器</t>
  </si>
  <si>
    <t>处理流量2500m³/h，管径DN500,腐蚀率≤0.05mm/a(碳钢)，防垢除垢效率≥98%，杀菌灭藻效率≥99%，过滤精度380um，工作压力1.6mpa</t>
  </si>
  <si>
    <t>处理流量2000m³/h，管径DN450,腐蚀率≤0.05mm/a(碳钢)，防垢除垢效率≥98%，杀菌灭藻效率≥99%，过滤精度380um，工作压力1.6mpa</t>
  </si>
  <si>
    <t>处理流量500m³/h，管径DN350,腐蚀率≤0.05mm/a(碳钢)，防垢除垢效率≥98%，杀菌灭藻效率≥99%，过滤精度380um，工作压力1.6mpa</t>
  </si>
  <si>
    <t>全自动软水器</t>
  </si>
  <si>
    <t>额定产水量4m³/h，单阀双罐一用一备连续供水（DN25)</t>
  </si>
  <si>
    <t>软化水箱</t>
  </si>
  <si>
    <t>2000*1500*2000，有效容积6m³</t>
  </si>
  <si>
    <t>空调分水器</t>
  </si>
  <si>
    <t>D800*5200</t>
  </si>
  <si>
    <t>空调集水器</t>
  </si>
  <si>
    <t>高位膨胀水箱（镀锌钢板），含保温、浮球阀</t>
  </si>
  <si>
    <t>2000*1000*2000</t>
  </si>
  <si>
    <t>三</t>
  </si>
  <si>
    <t>安装报价合计</t>
  </si>
  <si>
    <t>镀锌钢管</t>
  </si>
  <si>
    <t>DN32</t>
  </si>
  <si>
    <t>米</t>
  </si>
  <si>
    <t>DN50</t>
  </si>
  <si>
    <t>DN70</t>
  </si>
  <si>
    <t>DN125</t>
  </si>
  <si>
    <t>DN150</t>
  </si>
  <si>
    <t>无缝钢管</t>
  </si>
  <si>
    <t>DN200</t>
  </si>
  <si>
    <t>DN250</t>
  </si>
  <si>
    <t>DN300</t>
  </si>
  <si>
    <t>DN350</t>
  </si>
  <si>
    <t>DN400</t>
  </si>
  <si>
    <t>DN450</t>
  </si>
  <si>
    <t>DN600</t>
  </si>
  <si>
    <t>橡塑保温</t>
  </si>
  <si>
    <t>难燃B1级</t>
  </si>
  <si>
    <t>立方米</t>
  </si>
  <si>
    <t>镀锌钢板保护层</t>
  </si>
  <si>
    <t>0.5mm</t>
  </si>
  <si>
    <t>平方米</t>
  </si>
  <si>
    <t>铜球阀</t>
  </si>
  <si>
    <t>DN25</t>
  </si>
  <si>
    <t>个</t>
  </si>
  <si>
    <t>闸阀</t>
  </si>
  <si>
    <t>DN80</t>
  </si>
  <si>
    <t>DN100</t>
  </si>
  <si>
    <t>蜗轮蝶阀</t>
  </si>
  <si>
    <t>自力式压差旁通阀</t>
  </si>
  <si>
    <t>静态水力平衡阀</t>
  </si>
  <si>
    <t>电动二通调节阀</t>
  </si>
  <si>
    <t>止回阀</t>
  </si>
  <si>
    <t>Y型过滤器</t>
  </si>
  <si>
    <t>管段式流量计</t>
  </si>
  <si>
    <t>管段式流量传感器</t>
  </si>
  <si>
    <t>管段式热量表</t>
  </si>
  <si>
    <t>橡胶软接头</t>
  </si>
  <si>
    <t>压力表</t>
  </si>
  <si>
    <t>0-16kg</t>
  </si>
  <si>
    <t>温度计</t>
  </si>
  <si>
    <t>0-120℃</t>
  </si>
  <si>
    <t>自动排气阀</t>
  </si>
  <si>
    <t>DN20</t>
  </si>
  <si>
    <t>门诊楼、地下室报价明细表</t>
  </si>
  <si>
    <t>门诊楼、地下室总报价</t>
  </si>
  <si>
    <t>卧式暗装风机盘管</t>
  </si>
  <si>
    <t>FP-34</t>
  </si>
  <si>
    <t>FP-51</t>
  </si>
  <si>
    <t>FP-68</t>
  </si>
  <si>
    <t>FP-85</t>
  </si>
  <si>
    <t>FP-102</t>
  </si>
  <si>
    <t>FP-136</t>
  </si>
  <si>
    <t>四面嵌入式风机盘管</t>
  </si>
  <si>
    <t>风机盘管液晶控制面板</t>
  </si>
  <si>
    <t>组合式空调器</t>
  </si>
  <si>
    <t>AHU-B1-004
1.风机参数:风量(m|/h):8000,机外余压( Pa ):440,功率kW/380V：3。                                                                           2.盘管：排数:6，承压(Mpa):1.6。                                                3.夏季工况:供冷量( kW )：60,进/出水温度 (℃):7/12,进风干球温度 (℃):27,进风湿球温度 (℃):19.5,水量(m|/h):2.84,水阻力( kPa):19.6。                                                                                     4.冬季工况:供热量( kW ):86.1,进 / 出水温度 ( ℃):60/45,进风干球温度 (℃):21,水量(m|/h):2.1,水阻力( kPa):9.7,加湿量(kg/h):15.8。</t>
  </si>
  <si>
    <t>组合式空调机组</t>
  </si>
  <si>
    <t>AHU-B1-001
AHU-B1-002
AHU-B1-003
1.风机参数:风量(m|/h):15000,机外余压( Pa ):450,功率kW/380V：5.5。                                                                           2.盘管：排数:6，承压(Mpa):1.6。                                                3.夏季工况:供冷量( kW )：101.5,进/出水温度 (℃):7/12,进风干球温度 (℃):27,进风湿球温度 (℃):19.5,水量(m|/h):4.84,水阻力( kPa):8.9。                                                                                     4.冬季工况:供热量( kW ):158.5,进 / 出水温度 ( ℃):60/45,进风干球温度 (℃)：21,水量(m|/h):3.85,水阻力( kPa):5.1,加湿量(kg/h):34.4。</t>
  </si>
  <si>
    <t>AHU-01-002
1.风机参数:风量(m|/h)：20000,机外余压( Pa ):520,功率kW/380V：7.5。                                                                           2.盘管：排数:6，承压(Mpa):1.6。                                                3.夏季工况:供冷量( kW )：144.4,进/出水温度 (℃):7/12,进风干球温度 (℃):27,进风湿球温度 (℃):19.5,水量(m|/h):6.92,水阻力( kPa):12。                                                                                     4.冬季工况:供热量( kW ):213.8,进 / 出水温度 ( ℃):60/45,进风干球温度 (℃):21,水量(m|/h):5.19,水阻力( kPa):6.1,加湿量(kg/h):45.7。</t>
  </si>
  <si>
    <t>AHU-01-003
AHU-01-004
1.风机参数:风量(m|/h)：20000,机外余压( Pa ):520,功率kW/380V：7.5。                                                                           2.盘管：排数:6，承压(Mpa):1.6。                                                3.夏季工况:供冷量( kW )：144.4,进/出水温度 (℃):7/12,进风干球温度 (℃):27,进风湿球温度 (℃):19.5,水量(m|/h):6.92,水阻力( kPa):12。                                                                                     4.冬季工况:供热量( kW ):213.8,进 / 出水温度 ( ℃):60/45,进风干球温度 (℃):21,水量(m|/h):5.19,水阻力( kPa):6.1,加湿量(kg/h):45.7。</t>
  </si>
  <si>
    <t>AHU-01-001
1.风机参数:风量(m|/h)：20000,机外余压( Pa ):520,功率kW/380V：7.5。                                                                           2.盘管：排数:6，承压(Mpa):1.6。                                                3.夏季工况:供冷量( kW )：144.4,进/出水温度 (℃):7/12,进风干球温度 (℃):27,进风湿球温度 (℃):19.5,水量(m|/h):6.92,水阻力( kPa):12。                                                                                     4.冬季工况:供热量( kW ):213.8,进 / 出水温度 ( ℃):60/45,进风干球温度 (℃):21,水量(m|/h):5.19,水阻力( kPa):6.1,加湿量(kg/h):45.7。</t>
  </si>
  <si>
    <t>AHU-02-001
1.风机参数:风量(m|/h):15000,机外余压( Pa ):450,功率kW/380V：5.5。                                                                           2.盘管：排数:6，承压(Mpa):1.6。                                                3.夏季工况:供冷量( kW )：101.5,进/出水温度 (℃):7/12,进风干球温度 (℃):27,进风湿球温度 (℃):19.5,水量(m|/h):4.84,水阻力( kPa):8.9。                                                                                     4.冬季工况:供热量( kW ):158.5,进 / 出水温度 ( ℃):60/45,进风干球温度 (℃)：21,水量(m|/h):3.85,水阻力( kPa):5.1,加湿量(kg/h):34.4。</t>
  </si>
  <si>
    <t>AHU-02-002
1.风机参数:风量(m|/h)：20000,机外余压( Pa ):520,功率kW/380V：7.5。                                                                           2.盘管：排数:6，承压(Mpa):1.6。                                                3.夏季工况:供冷量( kW )：144.4,进/出水温度 (℃):7/12,进风干球温度 (℃):27,进风湿球温度 (℃):19.5,水量(m|/h):6.92,水阻力( kPa):12。                                                                                     4.冬季工况:供热量( kW ):213.8,进 / 出水温度 ( ℃):60/45,进风干球温度 (℃):21,水量(m|/h):5.19,水阻力( kPa):6.1,加湿量(kg/h):45.7。</t>
  </si>
  <si>
    <t>AHU-03-001
1.风机参数:风量(m|/h):15000,机外余压( Pa ):450,功率kW/380V：5.5。                                                                           2.盘管：排数:6，承压(Mpa):1.6。                                                3.夏季工况:供冷量( kW )：101.5,进/出水温度 (℃):7/12,进风干球温度 (℃):27,进风湿球温度 (℃):19.5,水量(m|/h):4.84,水阻力( kPa):8.9。                                                                                     4.冬季工况:供热量( kW ):158.5,进 / 出水温度 ( ℃):60/45,进风干球温度 (℃)：21,水量(m|/h):3.85,水阻力( kPa):5.1,加湿量(kg/h):34.4。</t>
  </si>
  <si>
    <t>AHU-03-002
1.风机参数:风量(m|/h)：20000,机外余压( Pa ):520,功率kW/380V：7.5。                                                                           2.盘管：排数:6，承压(Mpa):1.6。                                                3.夏季工况:供冷量( kW )：144.4,进/出水温度 (℃):7/12,进风干球温度 (℃):27,进风湿球温度 (℃):19.5,水量(m|/h):6.92,水阻力( kPa):12。                                                                                     4.冬季工况:供热量( kW ):213.8,进 / 出水温度 ( ℃):60/45,进风干球温度 (℃):21,水量(m|/h):5.19,水阻力( kPa):6.1,加湿量(kg/h):45.7。</t>
  </si>
  <si>
    <t>AHU-04-001
1.风机参数:风量(m|/h):15000,机外余压( Pa ):450,功率kW/380V：5.5。                                                                           2.盘管：排数:6，承压(Mpa):1.6。                                                3.夏季工况:供冷量( kW )：101.5,进/出水温度 (℃):7/12,进风干球温度 (℃):27,进风湿球温度 (℃):19.5,水量(m|/h):4.84,水阻力( kPa):8.9。                                                                                     4.冬季工况:供热量( kW ):158.5,进 / 出水温度 ( ℃):60/45,进风干球温度 (℃)：21,水量(m|/h):3.85,水阻力( kPa):5.1,加湿量(kg/h):34.4。</t>
  </si>
  <si>
    <t>AHU-04-002
1.风机参数:风量(m|/h)：20000,机外余压( Pa ):520,功率kW/380V：7.5。                                                                           2.盘管：排数:6，承压(Mpa):1.6。                                                3.夏季工况:供冷量( kW )：144.4,进/出水温度 (℃):7/12,进风干球温度 (℃):27,进风湿球温度 (℃):19.5,水量(m|/h):6.92,水阻力( kPa):12。                                                                                     4.冬季工况:供热量( kW ):213.8,进 / 出水温度 ( ℃):60/45,进风干球温度 (℃):21,水量(m|/h):5.19,水阻力( kPa):6.1,加湿量(kg/h):45.7。</t>
  </si>
  <si>
    <t>吊顶式新风机组</t>
  </si>
  <si>
    <t>FAU-01-001
RPI-224
噪音 dB :≤58,制冷量 Kw:28,制热量 Kw:17.4,标准风量 m3/：1680,功率 W：400,静压 Pa:200,电压~频率：380V~50HZ</t>
  </si>
  <si>
    <t>FAU-01-004
FAU-01-005
FAU-02-005
FAU-02-006
FAU-02-007
FAU-02-008
RPI-335
噪音 dB :≤56,制冷量 Kw:33.5,制热量 Kw:26.4,标准风量 m3/：3000,功率 W：680,静压 Pa:220,电压~频率：380V~50HZ</t>
  </si>
  <si>
    <t>FAU-01-002
FAU-01-003
RPI-560
噪音 dB :≤65,制冷量 Kw:56,制热量 Kw:34.8,标准风量 m3/：5000,功率 W：1200,静压 Pa:300,电压~频率：380V~50HZ</t>
  </si>
  <si>
    <t>落地式新风机组</t>
  </si>
  <si>
    <t>FAU-01-007
1.风机参数:风量(m|/h):5000,机外余压( Pa ):400,功率kW/380V：2.2。                                               2.盘管：排数:4，承压(Mpa):1.6。                     3.夏季工况:供冷量( kW )：69.7,进/出水温度 (℃):7/12,进风干球温度 (℃):35,进风湿球温度 (℃):28,水量(m|/h):11.9,水阻力( kPa):99。                                                 4.冬季工况:供热量
( kW ):63.5,进 / 出水温度 ( ℃):60/45,进风干球温度 (℃):-7.7,水量(m|/h):5.66,水阻力( kPa):22.1,加湿量(kg/h):26.4。</t>
  </si>
  <si>
    <t>FAU-01-006
1.风机参数:风量(m|/h):7000,机外余压( Pa ):400,功率kW/380V：2.2。                                            2.盘管：排数:4，承压(Mpa):1.6。                     3.夏季工况:供冷量( kW ):83.7,进/出水温度 (℃):7/12,进风干球温度 (℃):35,进风湿球温度 (℃):28,水量(m|/h):14.4,水阻力( kPa):90.4。                                  4.冬季工况:供热量
( kW ):76.2,进 / 出水温度 ( ℃):60/45,进风干球温度 (℃):-7.7,水量(m|/h):6.99,水阻力( kPa):19.7,加湿量(kg/h):31.6。</t>
  </si>
  <si>
    <t>FAU-02-001
1.风机参数:风量(m|/h):3500,机外余压( Pa ):400,功率kW/380V：2.2。                                       2.盘管：排数:4，承压(Mpa):1.6。                     3.夏季工况:供冷量( kW ):55.7,进/出水温度 (℃):7/12,进风干球温度 (℃):35,进风湿球温度 (℃):28,水量(m|/h):9.54,水阻力( kPa):73.5。                                  4.冬季工况:供热量
( kW ):73.5,进 / 出水温度 ( ℃):60/45,进风干球温度 (℃):-7.7,水量(m|/h):4.46,水阻力( kPa):16.1,加湿量(kg/h):21.2。</t>
  </si>
  <si>
    <t>FAU-02-002
1.风机参数:风量(m|/h):3000,机外余压( Pa ):400,功率kW/380V：1.1。                                       2.盘管：排数:4，承压(Mpa):1.6。                     3.夏季工况:供冷量( kW ):40,进/出水温度 (℃):7/12,进风干球温度 (℃):35,进风湿球温度 (℃):26.8,水量(m|/h):6.84,水阻力( kPa)41.6。                                  4.冬季工况:供热量
( kW ):37.3,进 / 出水温度 ( ℃):60/45,进风干球温度 (℃):-7.7,水量(m|/h):3.24,水阻力( kPa):9.4,加湿量(kg/h):15.8。</t>
  </si>
  <si>
    <t>FAU-02-003
1.风机参数:风量(m|/h):5000,机外余压( Pa ):400,功率kW/380V：2.2。                                       2.盘管：排数:4，承压(Mpa):1.6。                     3.夏季工况:供冷量( kW ):69.7,进/出水温度 (℃):7/12,进风干球温度 (℃):35,进风湿球温度 (℃):28,水量(m|/h):11.9,水阻力( kPa)99。                                  4.冬季工况:供热量
( kW ):63.5,进 / 出水温度 ( ℃):60/45,进风干球温度 (℃):-7.7,水量(m|/h):5.66,水阻力( kPa):22.1,加湿量(kg/h):26.4。</t>
  </si>
  <si>
    <t>FAU-02-004
1.风机参数:风量(m|/h):4000,机外余压( Pa ):400,功率kW/380V：2.2。                                       2.盘管：排数:4，承压(Mpa):1.6。                     3.夏季工况:供冷量( kW )55.7,进/出水温度 (℃):7/12,进风干球温度 (℃):35,进风湿球温度 (℃):28,水量(m|/h):9.54,水阻力( kPa)73.5。                                  4.冬季工况:供热量
( kW ):50.9,进 / 出水温度 ( ℃):60/45,进风干球温度 (℃):-7.7,水量(m|/h)4.46,水阻力( kPa):16.1,加湿量(kg/h):21.2。</t>
  </si>
  <si>
    <t>FAU-03-001
FAU-04-003
1.风机参数:风量(m|/h):3000,机外余压( Pa ):400,功率kW/380V：1.1。                                       2.盘管：排数:4，承压(Mpa):1.6。                     3.夏季工况:供冷量( kW ):40,进/出水温度 (℃):7/12,进风干球温度 (℃):35,进风湿球温度 (℃):26.8,水量(m|/h):6.84,水阻力( kPa)41.6。                                  4.冬季工况:供热量
( kW ):37.3,进 / 出水温度 ( ℃):60/45,进风干球温度 (℃):-7.7,水量(m|/h):3.24,水阻力( kPa):9.4,加湿量(kg/h):15.8。</t>
  </si>
  <si>
    <t>FAU-03-002
1.风机参数:风量(m|/h):5000,机外余压( Pa ):400,功率kW/380V：2.2。                                       2.盘管：排数:4，承压(Mpa):1.6。                     3.夏季工况:供冷量( kW ):69.7,进/出水温度 (℃):7/12,进风干球温度 (℃):35,进风湿球温度 (℃):28,水量(m|/h):11.9,水阻力( kPa)99。                                  4.冬季工况:供热量
( kW ):63.5,进 / 出水温度 ( ℃):60/45,进风干球温度 (℃):-7.7,水量(m|/h):5.66,水阻力( kPa):22.1,加湿量(kg/h):26.4。</t>
  </si>
  <si>
    <t>FAU-03-003
FAU-03-005
1.风机参数:风量(m|/h):4000,机外余压( Pa ):400,功率kW/380V：2.2。                                       2.盘管：排数:4，承压(Mpa):1.6。                     3.夏季工况:供冷量( kW )55.7,进/出水温度 (℃):7/12,进风干球温度 (℃):35,进风湿球温度 (℃):28,水量(m|/h):9.54,水阻力( kPa)73.5。                                  4.冬季工况:供热量
( kW ):50.9,进 / 出水温度 ( ℃):60/45,进风干球温度 (℃):-7.7,水量(m|/h)4.46,水阻力( kPa):16.1,加湿量(kg/h):21.2。</t>
  </si>
  <si>
    <t>FAU-03-004
FAU-03-006
1.风机参数:风量(m|/h):4000,机外余压( Pa ):400,功率kW/380V：2.2。                                       2.盘管：排数:4，承压(Mpa):1.6。                     3.夏季工况:供冷量( kW )55.7,进/出水温度 (℃):7/12,进风干球温度 (℃):35,进风湿球温度 (℃):28,水量(m|/h):9.54,水阻力( kPa)73.5。                                  4.冬季工况:供热量
( kW ):50.9,进 / 出水温度 ( ℃):60/45,进风干球温度 (℃):-7.7,水量(m|/h)4.46,水阻力( kPa):16.1,加湿量(kg/h):21.2。</t>
  </si>
  <si>
    <t>FAU-03-001'
1.风机参数:风量(m|/h):2500,机外余压( Pa ):400,功率kW/380V：1.1。                                        2.盘管：排数:4，承压(Mpa):1.6。                     3.夏季工况:供冷量( kW )33,进/出水温度 (℃):7/12,进风干球温度 (℃):35,进风湿球温度 (℃):28,水量(m|/h):5.7,水阻力( kPa)：41.6。                                     4.冬季工况:供热量
( kW ):31,进 / 出水温度 ( ℃):60/45,进风干球温度 (℃):-7.7,水量(m|/h):2.7,水阻力( kPa):9.4,加湿量(kg/h):15.8。</t>
  </si>
  <si>
    <t>FAU-04-004
FAU-04-005
1.风机参数:风量(m|/h):4000,机外余压( Pa ):400,功率kW/380V：2.2。                                       2.盘管：排数:4，承压(Mpa):1.6。                     3.夏季工况:供冷量( kW )55.7,进/出水温度 (℃):7/12,进风干球温度 (℃):35,进风湿球温度 (℃):28,水量(m|/h):9.54,水阻力( kPa)73.5。                                  4.冬季工况:供热量
( kW ):50.9,进 / 出水温度 ( ℃):60/45,进风干球温度 (℃):-7.7,水量(m|/h)4.46,水阻力( kPa):16.1,加湿量(kg/h):21.2。</t>
  </si>
  <si>
    <t>FAU-04-001
FAU-04-002
1.风机参数:风量(m|/h):5000,机外余压( Pa ):400,功率kW/380V：2.2。           2.盘管：排数:4，承压(Mpa):1.6。               3.夏季工况:供冷量( kW ):69.7,进/出水温度 (℃):7/12,进风干球温度 (℃):35,进风湿球温度 (℃):28,水量(m|/h):11.9,水阻力( kPa)99。                                                  4.冬季工况:供热量
( kW ):63.5,进 / 出水温度 ( ℃):60/45,进风干球温度 (℃):-7.7,水量(m|/h):5.66,水阻力( kPa):22.1,加湿量(kg/h):26.4。</t>
  </si>
  <si>
    <t>VRV室内机风管机</t>
  </si>
  <si>
    <t>NKT-22(H)
噪音 dB ：≤32,制冷量 kW：2.2,制热量 Kw：2.8,标准风量 m3/h:540,功率 W:100,静压 Pa:30</t>
  </si>
  <si>
    <t>NKT-28(H)
噪音 dB ：≤34,制冷量 kW：2.8,制热量 Kw：3.2,标准风量 m3/h:540,功率 W:100,静压 Pa:30</t>
  </si>
  <si>
    <t>NKT-32(H)
噪音 dB ：≤34,制冷量 kW：3.2,制热量 Kw：3.6,标准风量 m3/h:680,功率 W:140,静压 Pa:30</t>
  </si>
  <si>
    <t>NKT-36(H)
噪音 dB ：≤34,制冷量 kW：3.6,制热量 Kw：4,标准风量 m3/h:720,功率 W:140,静压 Pa:30</t>
  </si>
  <si>
    <t>NKT-40(H)
噪音 dB ：≤34,制冷量 kW：4,制热量 Kw:4.5,标准风量 m3/h:720,功率 W:140,静压 Pa:30</t>
  </si>
  <si>
    <t>NKT-45(H)
噪音 dB ：≤34,制冷量 kW：4.5,制热量 Kw:5,标准风量 m3/h:720,功率 W:140,静压 Pa:30</t>
  </si>
  <si>
    <t>NKT-50(H)
噪音 dB ：≤34,制冷量 kW：5,制热量 Kw:5.6,标准风量 m3/h:900,功率 W:140,静压 Pa:30</t>
  </si>
  <si>
    <t>NKT-56(H)
噪音 dB ：≤34,制冷量 kW：5.6,制热量 Kw:6.3,标准风量 m3/h:900,功率 W:140,静压 Pa:30</t>
  </si>
  <si>
    <t>NKT-63(H)
噪音 dB ：≤38,制冷量 kW：6.3,制热量 Kw:7.1,标准风量 m3/h:1140,功率 W:140,静压 Pa:30</t>
  </si>
  <si>
    <t>NKT-71(H)
噪音 dB ：≤38,制冷量 kW：7.1,制热量 Kw:8,标准风量 m3/h:1140,功率 W:140,静压 Pa:30</t>
  </si>
  <si>
    <t>NKT-80(H)
噪音 dB ：≤39,制冷量 kW：8,制热量 Kw:9,标准风量 m3/h:1680,功率 W:280,静压 Pa:60</t>
  </si>
  <si>
    <t>NKT-90(H)
噪音 dB ：≤39,制冷量 kW：9,制热量 Kw:10,标准风量 m3/h:1680,功率 W:280,静压 Pa:60</t>
  </si>
  <si>
    <t>NKT-100(H)
噪音 dB ：≤39,制冷量 kW：10,制热量 Kw:11.2,标准风量 m3/h:1680,功率 W:280,静压 Pa:60</t>
  </si>
  <si>
    <t>NKT-112(H)
噪音 dB ：≤39,制冷量 kW：11.2,制热量 Kw:12.5,标准风量 m3/h:1680,功率 W:280,静压 Pa:60</t>
  </si>
  <si>
    <t>NKT-125(H)
噪音 dB ：≤43,制冷量 kW：12.5,制热量 Kw:14,标准风量 m3/h:2130,功率 W:280,静压 Pa:60</t>
  </si>
  <si>
    <t>多联机液晶控制面板</t>
  </si>
  <si>
    <t>VRV室外机</t>
  </si>
  <si>
    <t>XF1-1
RAS-224，制冷量22.4kw，制热量28.6kw</t>
  </si>
  <si>
    <t>KT1-2
XF1-7
XF1-8
XF2-3
XF2-5
XF2-6
XF2-7
RAS-335，制冷量33.5kw，制热量37.5kw</t>
  </si>
  <si>
    <t>XF1-5
XF1-6
KT2-2
RAS-560，制冷量56kw，制热量63kw</t>
  </si>
  <si>
    <t>KT1-10
RAS-800，制冷量78.5kw，制热量87.5kw</t>
  </si>
  <si>
    <t>KT2-8
RAS-1010，制冷量112.5kw</t>
  </si>
  <si>
    <t>KT1-4
KT1-9
RAS-1070，制冷量107kw，制热量120kw</t>
  </si>
  <si>
    <t>KT2-9
RAS-1300，制冷量130kw，制热量131.7kw</t>
  </si>
  <si>
    <t>KT1-3
RAS-1350，制冷量135kw，制热量150kw</t>
  </si>
  <si>
    <t>复合空气净化装置（含静电除尘、光触媒段）</t>
  </si>
  <si>
    <t>NKT-22(H)</t>
  </si>
  <si>
    <t>NKT-28(H)</t>
  </si>
  <si>
    <t>NKT-32(H)</t>
  </si>
  <si>
    <t>NKT-36(H)</t>
  </si>
  <si>
    <t>NKT-40(H)</t>
  </si>
  <si>
    <t>NKT-45(H)</t>
  </si>
  <si>
    <t>NKT-50(H)</t>
  </si>
  <si>
    <t>NKT-56(H)</t>
  </si>
  <si>
    <t>NKT-63(H)</t>
  </si>
  <si>
    <t>NKT-71(H)</t>
  </si>
  <si>
    <t>NKT-80(H)</t>
  </si>
  <si>
    <t>NKT-90(H)</t>
  </si>
  <si>
    <t>NKT-100(H)</t>
  </si>
  <si>
    <t>NKT-112(H)</t>
  </si>
  <si>
    <t>NKT-125(H)</t>
  </si>
  <si>
    <t>风道式综合空气净化装置</t>
  </si>
  <si>
    <t>630*320</t>
  </si>
  <si>
    <t>800*400</t>
  </si>
  <si>
    <t>1000*400</t>
  </si>
  <si>
    <t>1250*400</t>
  </si>
  <si>
    <t>1600*630</t>
  </si>
  <si>
    <t>安装费报价合计</t>
  </si>
  <si>
    <t>(一)</t>
  </si>
  <si>
    <t>多联机安装报价</t>
  </si>
  <si>
    <t>分歧管</t>
  </si>
  <si>
    <t>E-102SN</t>
  </si>
  <si>
    <t>M-30SNQ</t>
  </si>
  <si>
    <t>M-20SNQ</t>
  </si>
  <si>
    <t>E-162SN</t>
  </si>
  <si>
    <t>E-242SN</t>
  </si>
  <si>
    <t>E-302SN</t>
  </si>
  <si>
    <t>铜管</t>
  </si>
  <si>
    <t>橡塑保温管</t>
  </si>
  <si>
    <t>m³</t>
  </si>
  <si>
    <t>（二）</t>
  </si>
  <si>
    <t>水系统安装报价</t>
  </si>
  <si>
    <t>DN40</t>
  </si>
  <si>
    <t>PPR铝塑稳态管</t>
  </si>
  <si>
    <t>De25</t>
  </si>
  <si>
    <t>De32</t>
  </si>
  <si>
    <t>De40</t>
  </si>
  <si>
    <t>金属软接头</t>
  </si>
  <si>
    <t>波纹补偿器</t>
  </si>
  <si>
    <t>动态平衡电动二通阀</t>
  </si>
  <si>
    <t>动态平衡电动二通调节阀阀</t>
  </si>
  <si>
    <t>（三）</t>
  </si>
  <si>
    <t>风系统安装报价</t>
  </si>
  <si>
    <t>镀锌铁皮风道</t>
  </si>
  <si>
    <t>0.6mm</t>
  </si>
  <si>
    <t>0.75mm</t>
  </si>
  <si>
    <t>1.0mm</t>
  </si>
  <si>
    <t>防火帆布</t>
  </si>
  <si>
    <t>硅钛布</t>
  </si>
  <si>
    <t>铝箔离心玻璃棉保温</t>
  </si>
  <si>
    <t>30mm</t>
  </si>
  <si>
    <t>70℃防火阀</t>
  </si>
  <si>
    <t>1000*500</t>
  </si>
  <si>
    <t>120*120</t>
  </si>
  <si>
    <t>1250*500</t>
  </si>
  <si>
    <t>160*120</t>
  </si>
  <si>
    <t>160*160</t>
  </si>
  <si>
    <t>1600*500</t>
  </si>
  <si>
    <t>200*120</t>
  </si>
  <si>
    <t>200*160</t>
  </si>
  <si>
    <t>200*200</t>
  </si>
  <si>
    <t>250*160</t>
  </si>
  <si>
    <t>320*160</t>
  </si>
  <si>
    <t>320*200</t>
  </si>
  <si>
    <t>400*200</t>
  </si>
  <si>
    <t>400*250</t>
  </si>
  <si>
    <t>500*200</t>
  </si>
  <si>
    <t>500*250</t>
  </si>
  <si>
    <t>630*250</t>
  </si>
  <si>
    <t>800*320</t>
  </si>
  <si>
    <t>保温式密闭新风手电动两用阀</t>
  </si>
  <si>
    <t>1000*630</t>
  </si>
  <si>
    <t>1250*1000</t>
  </si>
  <si>
    <t>对开多叶调节阀</t>
  </si>
  <si>
    <t>630*200</t>
  </si>
  <si>
    <t>风管蝶阀</t>
  </si>
  <si>
    <t>250*200</t>
  </si>
  <si>
    <t>方形散流器FS1</t>
  </si>
  <si>
    <t>方形散流器FS2</t>
  </si>
  <si>
    <t>150*150</t>
  </si>
  <si>
    <t>方形散流器FS3</t>
  </si>
  <si>
    <t>方形散流器FS4</t>
  </si>
  <si>
    <t>方形散流器FS5</t>
  </si>
  <si>
    <t>250*250</t>
  </si>
  <si>
    <t>方形散流器FS6</t>
  </si>
  <si>
    <t>方形散流器FS7</t>
  </si>
  <si>
    <t>300*300</t>
  </si>
  <si>
    <t>方形散流器</t>
  </si>
  <si>
    <t>220*220</t>
  </si>
  <si>
    <t>320*320</t>
  </si>
  <si>
    <t>350*350</t>
  </si>
  <si>
    <t>400*400</t>
  </si>
  <si>
    <t>420*420</t>
  </si>
  <si>
    <t>单层百叶回风口</t>
  </si>
  <si>
    <t>1000*1000</t>
  </si>
  <si>
    <t>1000*250</t>
  </si>
  <si>
    <t>1000*300</t>
  </si>
  <si>
    <t>300*200</t>
  </si>
  <si>
    <t>600*200</t>
  </si>
  <si>
    <t>800*200</t>
  </si>
  <si>
    <t>800*300</t>
  </si>
  <si>
    <t>双层百叶送风口</t>
  </si>
  <si>
    <t>550*150</t>
  </si>
  <si>
    <t>球型喷口</t>
  </si>
  <si>
    <t>d350</t>
  </si>
  <si>
    <t>防雨百叶窗口</t>
  </si>
  <si>
    <t>630*400</t>
  </si>
  <si>
    <t>静压箱</t>
  </si>
  <si>
    <t>1800*1600*1000</t>
  </si>
  <si>
    <t>消声静压箱</t>
  </si>
  <si>
    <t>2000*1500*800</t>
  </si>
  <si>
    <t>3000*800*800</t>
  </si>
  <si>
    <t>消声器</t>
  </si>
  <si>
    <t>800*250*1000</t>
  </si>
  <si>
    <t>630*250*1000</t>
  </si>
  <si>
    <t>1250*500*1500</t>
  </si>
  <si>
    <t>500*250*1000</t>
  </si>
  <si>
    <t>500*200*1000</t>
  </si>
  <si>
    <t>630*320*1000</t>
  </si>
  <si>
    <t>1600*500*1500</t>
  </si>
  <si>
    <t>400*200*1000</t>
  </si>
  <si>
    <t>800*320*1000</t>
  </si>
  <si>
    <t>800*400*1000</t>
  </si>
  <si>
    <t>病房楼报价明细表</t>
  </si>
  <si>
    <t>病房楼总报价</t>
  </si>
  <si>
    <t>FCU-3(FP-34)
1.风机参数:高档风量(m3/h):360,机外余压( Pa ):50,功率W:35。                                                                           2.盘管：排数:2，承压(Mpa):1.6。                                                3.夏季工况:供冷量( kW )：1.78,进/出水温度 (℃):7/12,进风干球温度 (℃):27,进风湿球温度 (℃):19.5,水量(m|/h):0.3,水阻力( kPa):8.2。                                                                                     4.冬季工况:供热量( kW ):3.06,进 / 出水温度 ( ℃):60/45,进风干球温度 (℃):21,水量(m|/h):0.3,水阻力( kPa):7.7,高档噪声
dB(A)：40。</t>
  </si>
  <si>
    <t>FCU-2(FP-51)
1.风机参数:高档风量(m3/h):520,机外余压( Pa ):50,功率W:40。                                                                           2.盘管：排数:2，承压(Mpa):1.6。                                                3.夏季工况:供冷量( kW )：2.74,进/出水温度 (℃):7/12,进风干球温度 (℃):27,进风湿球温度 (℃):19.5,水量(m|/h):0.46,水阻力( kPa):16.6。                                                                                     4.冬季工况:供热量( kW ):4.82,进 / 出水温度 ( ℃):60/45,进风干球温度 (℃):21,水量(m|/h):0.46,水阻力( kPa):14,高档噪声
dB(A)：42。</t>
  </si>
  <si>
    <t>FCU-1(FP-68)
1.风机参数:高档风量(m3/h):680,机外余压( Pa ):55,功率W:62。                                                                           2.盘管：排数:2，承压(Mpa):1.6。                                                3.夏季工况:供冷量( kW )：3.72,进/出水温度 (℃):7/12,进风干球温度 (℃):27,进风湿球温度 (℃):19.5,水量(m|/h):0.64,水阻力( kPa):23.2。                                                                                     4.冬季工况:供热量( kW ):6.2,进 / 出水温度 ( ℃):60/45,进风干球温度 (℃):21,水量(m|/h):0.64,水阻力( kPa):20.6,高档噪声
dB(A)：44。</t>
  </si>
  <si>
    <t>FCU-4(FP-85)
1.风机参数:高档风量(m3/h):850,机外余压( Pa ):50,功率W:82。                                                                           2.盘管：排数:2，承压(Mpa):1.6。                                                3.夏季工况:供冷量( kW )：4.52,进/出水温度 (℃):7/12,进风干球温度 (℃):27,进风湿球温度 (℃):19.5,水量(m|/h):0.82,水阻力( kPa):31.8。                                                                                     4.冬季工况:供热量( kW ):7.67,进 / 出水温度 ( ℃):60/45,进风干球温度 (℃):21,水量(m|/h):0.84,水阻力( kPa):28.4,高档噪声
dB(A)：46。</t>
  </si>
  <si>
    <t>AHU-1-01
1.风机参数:风量(m|/h):15000,机外余压( Pa ):400,功率kW/380V：5.5。                                                                           2.盘管：排数:4，承压(Mpa):1.6。                                                3.夏季工况:供冷量( kW )：62,进/出水温度 (℃):7/12,进风干球温度 (℃):34.2,进风湿球温度 (℃):26.8,水量(m|/h):10.7,水阻力( kPa):10.9。                                                                                     4.冬季工况:供热量( kW ):47,进 / 出水温度 ( ℃):60/45,进风干球温度 (℃)：-9.5,水量(m|/h):2.7,水阻力( kPa):6.3。</t>
  </si>
  <si>
    <t>热回收新风机组</t>
  </si>
  <si>
    <t>RFAU-B1-01
1.送风机参数:风量(m|/h):3000,机外余压( Pa ):400,功率kW：1。                                                                 2.热交换效率：温度效率( % )：60                                                                       3.盘管：排数:4，承压(Mpa):1.6。                                                4.夏季工况:供冷量( kW )：28.7,进/出水温度 (℃):7/12,进风干球温度 (℃):34.2,进风湿球温度 (℃):26.8,水量(m|/h)5,水阻力( kPa):2.2。                                                                                     5.冬季工况:供热量( kW ):22.8,进 / 出水温度 ( ℃):60/45,进风干球温度 (℃):-9.2,水量(m|/h):1.4,水阻力( kPa):0.2，噪声 dB(A)：53。</t>
  </si>
  <si>
    <t>热回收排风机组</t>
  </si>
  <si>
    <t xml:space="preserve"> EFU-B1-01
1.排风机参数:  风量(m|/h):3000,机外余压( Pa ):400,功率kW：0.8。                                                             2.热交换效率：温度效率( % )：60                                                                       3.盘管：排数:4，承压(Mpa):1.6。                                                4.夏季工况:供冷量( kW )：28.7,进/出水温度 (℃):7/12,进风干球温度 (℃):34.2,进风湿球温度 (℃):26.8,水量(m|/h):5,水阻力( kPa):2.2。                                                                                    5.冬季工况:供热量( kW ):30.4,进 / 出水温度 ( ℃):60/45,进风干球温度 (℃):20,水量(m|/h):1.8,水阻力( kPa):0.5,噪声 dB(A)：53。</t>
  </si>
  <si>
    <t>RFAU-1-01
1.送风机参数:风量(m|/h):3000,机外余压( Pa ):400,功率kW：1。                                                                 2.热交换效率：温度效率( % )：60                                                                       3.盘管：排数:4，承压(Mpa):1.6。                                                4.夏季工况:供冷量( kW )：28.7,进/出水温度 (℃):7/12,进风干球温度 (℃):34.2,进风湿球温度 (℃):26.8,水量(m|/h)5,水阻力( kPa):2.2。                                                                                     5.冬季工况:供热量( kW ):22.8,进 / 出水温度 ( ℃):60/45,进风干球温度 (℃):-9.2,水量(m|/h):1.4,水阻力( kPa):0.2，噪声 dB(A)：53。</t>
  </si>
  <si>
    <t>EFU-1-01
 1.排风机参数:  风量(m|/h):3000,机外余压( Pa ):400,功率kW：0.8。                                                             2.热交换效率：温度效率( % )：60                                                                       3.盘管：排数:4，承压(Mpa):1.6。                                                4.夏季工况:供冷量( kW )：28.7,进/出水温度 (℃):7/12,进风干球温度 (℃):34.2,进风湿球温度 (℃):26.8,水量(m|/h):5,水阻力( kPa):2.2。                                                                                    5.冬季工况:供热量( kW ):30.4,进 / 出水温度 ( ℃):60/45,进风干球温度 (℃):20,水量(m|/h):1.8,水阻力( kPa):0.5,噪声 dB(A)：53。</t>
  </si>
  <si>
    <t>RFAU-1-02
1.送风机参数:风量(m|/h):2500,机外余压( Pa ):400,功率kW：0.7。                                                                 2.热交换效率：温度效率( % )：60                                                                       3.盘管：排数:4，承压(Mpa):1.6。                                                4.夏季工况:供冷量( kW )：24,进/出水温度 (℃):7/12,进风干球温度 (℃):34.2,进风湿球温度 (℃):26.8,水量(m|/h)::4.3,水阻力( kPa):2.1。                                                                                     5.冬季工况:供热量( kW ):22.8,进 / 出水温度 ( ℃):60/45,进风干球温度 (℃):-9.2,水量(m|/h):1.3,水阻力( kPa):0.2，噪声 dB(A)：51。</t>
  </si>
  <si>
    <t xml:space="preserve"> EFU-1-02
1.排风机参数:  风量(m|/h):2500,机外余压( Pa ):400,功率kW：0.5。                                                             2.热交换效率：温度效率( % )：60                                                                       3.盘管：排数:4，承压(Mpa):1.6。                                                4.夏季工况:供冷量( kW )：24,进/出水温度 (℃):7/12,进风干球温度 (℃):34.2,进风湿球温度 (℃):26.8,水量(m|/h):4.3,水阻力( kPa):2.1。                                                                                    5.冬季工况:供热量( kW ):19,进 / 出水温度 ( ℃):60/45,进风干球温度 (℃):20,水量(m|/h):1.3,水阻力( kPa):0.2,噪声 dB(A)：51。</t>
  </si>
  <si>
    <t>RFAU-2-01
1.送风机参数:风量(m|/h):6000,机外余压( Pa ):400,功率kW：2.2。                                                                 2.热交换效率：温度效率( % )：60                                                                       3.盘管：排数:4，承压(Mpa):1.6。                                                4.夏季工况:供冷量( kW )：57.3,进/出水温度 (℃):7/12,进风干球温度 (℃):34.2,进风湿球温度 (℃):26.8,水量(m|/h):9.9,水阻力( kPa):9.7。                                                                                     5.冬季工况:供热量( kW ):45.5,进 / 出水温度 ( ℃):60/45,进风干球温度 (℃):-9.2,水量(m|/h):2.7,水阻力( kPa):1，噪声 dB(A)：56。</t>
  </si>
  <si>
    <t xml:space="preserve"> EFU-2-01
1.排风机参数:  风量(m|/h):1500,机外余压( Pa ):400,功率kW：0.3。                                                             2.热交换效率：温度效率( % )：60                                                                       3.盘管：排数:4，承压(Mpa):1.6。                                                4.夏季工况:供冷量( kW )：57.3,进/出水温度 (℃):7/12,进风干球温度 (℃):34.2,进风湿球温度 (℃):26.8,水量(m|/h):9.9,水阻力( kPa):9.7。                                                                                    5.冬季工况:供热量( kW ):45.5,进 / 出水温度 ( ℃):60/45,进风干球温度 (℃):20,水量(m|/h):2.7,水阻力( kPa):01,噪声 dB(A)：51。</t>
  </si>
  <si>
    <t>RFAU-2-02
1.送风机参数:风量(m|/h):4000,机外余压( Pa ):400,功率kW：1.2。                                                                 2.热交换效率：温度效率( % )：60                                                                       3.盘管：排数:4，承压(Mpa):1.6。                                                4.夏季工况:供冷量( kW )：39.1,进/出水温度 (℃):7/12,进风干球温度 (℃):34.2,进风湿球温度 (℃):26.8,水量(m|/h):6.8,水阻力( kPa):3.8。                                                                                     5.冬季工况:供热量( kW ):29.2,进 / 出水温度 ( ℃):60/45,进风干球温度 (℃):-9.2,水量(m|/h):1.8,水阻力( kPa):0.4，噪声 dB(A)：54。</t>
  </si>
  <si>
    <t xml:space="preserve"> EFU-2-02
1.排风机参数:  风量(m|/h):4000,机外余压( Pa ):400,功率kW：1。                                                             2.热交换效率：温度效率( % )：60                                                                       3.盘管：排数:4，承压(Mpa):1.6。                                                4.夏季工况:供冷量( kW )：39.1,进/出水温度 (℃):7/12,进风干球温度 (℃):34.2,进风湿球温度 (℃):26.8,水量(m|/h):6.8,水阻力( kPa):3.8。                                                                                    5.冬季工况:供热量( kW ):15.2,进 / 出水温度 ( ℃):60/45,进风干球温度 (℃):20,水量(m|/h):1.8,水阻力( kPa):0.4,噪声 dB(A)：51。</t>
  </si>
  <si>
    <t>RFAU-3-01
1.送风机参数:风量(m|/h):4000,机外余压( Pa ):400,功率kW：1.2。                                                                 2.热交换效率：温度效率( % )：60                                                                       3.盘管：排数:4，承压(Mpa):1.6。                                                4.夏季工况:供冷量( kW )：39.1,进/出水温度 (℃):7/12,进风干球温度 (℃):34.2,进风湿球温度 (℃):26.8,水量(m|/h):6.8,水阻力( kPa):3.8。                                                                                     5.冬季工况:供热量( kW ):29.2,进 / 出水温度 ( ℃):60/45,进风干球温度 (℃):-9.2,水量(m|/h):1.8,水阻力( kPa):0.4，噪声 dB(A)：54。</t>
  </si>
  <si>
    <t>EFU-3-01
 1.排风机参数:  风量(m|/h):4000,机外余压( Pa ):400,功率kW：1。                                                             2.热交换效率：温度效率( % )：60                                                                       3.盘管：排数:4，承压(Mpa):1.6。                                                4.夏季工况:供冷量( kW )：39.1,进/出水温度 (℃):7/12,进风干球温度 (℃):34.2,进风湿球温度 (℃):26.8,水量(m|/h):6.8,水阻力( kPa):3.8。                                                                                    5.冬季工况:供热量( kW ):15.2,进 / 出水温度 ( ℃):60/45,进风干球温度 (℃):20,水量(m|/h):1.8,水阻力( kPa):0.4,噪声 dB(A)：51。</t>
  </si>
  <si>
    <t>RFAU-3-02
1.送风机参数:风量(m|/h):2000,机外余压( Pa ):400,功率kW：0.5。                                                                 2.热交换效率：温度效率( % )：60                                                                       3.盘管：排数:4，承压(Mpa):1.6。                                                4.夏季工况:供冷量( kW )：19.2,进/出水温度 (℃):7/12,进风干球温度 (℃):34.2,进风湿球温度 (℃):26.8,水量(m|/h):3.4,水阻力( kPa):2.1。                                                                                     5.冬季工况:供热量( kW ):15.2,进 / 出水温度 ( ℃):60/45,进风干球温度 (℃):-9.2,水量(m|/h):1,水阻力( kPa):0.2，噪声 dB(A)：49。</t>
  </si>
  <si>
    <t xml:space="preserve"> EFU-3-02
1.排风机参数:  风量(m|/h):2000,机外余压( Pa ):400,功率kW：0.3。                                                             2.热交换效率：温度效率( % )：60                                                                       3.盘管：排数:4，承压(Mpa):1.6。                                                4.夏季工况:供冷量( kW )：19.2,进/出水温度 (℃):7/12,进风干球温度 (℃):34.2,进风湿球温度 (℃):26.8,水量(m|/h):3.4,水阻力( kPa):2.1。                                                                                    5.冬季工况:供热量( kW ):15.2,进 / 出水温度 ( ℃):60/45,进风干球温度 (℃):20,水量(m|/h):1,水阻力( kPa):0.2,噪声 dB(A)：49。</t>
  </si>
  <si>
    <t>RFAU-4-01
1.送风机参数:风量(m|/h):4000,机外余压( Pa ):400,功率kW：1.2。                                                                 2.热交换效率：温度效率( % )：60                                                                       3.盘管：排数:4，承压(Mpa):1.6。                                                4.夏季工况:供冷量( kW )：39.1,进/出水温度 (℃):7/12,进风干球温度 (℃):34.2,进风湿球温度 (℃):26.8,水量(m|/h):6.8,水阻力( kPa):3.8。                                                                                     5.冬季工况:供热量( kW ):29.2,进 / 出水温度 ( ℃):60/45,进风干球温度 (℃):-9.2,水量(m|/h):1.8,水阻力( kPa):0.4，噪声 dB(A)：54。</t>
  </si>
  <si>
    <t xml:space="preserve"> EFU-4-01
1.排风机参数:  风量(m|/h):4000,机外余压( Pa ):400,功率kW：1。                                                             2.热交换效率：温度效率( % )：60                                                                       3.盘管：排数:4，承压(Mpa):1.6。                                                4.夏季工况:供冷量( kW )：39.1,进/出水温度 (℃):7/12,进风干球温度 (℃):34.2,进风湿球温度 (℃):26.8,水量(m|/h):6.8,水阻力( kPa):3.8。                                                                                    5.冬季工况:供热量( kW ):15.2,进 / 出水温度 ( ℃):60/45,进风干球温度 (℃):20,水量(m|/h):1.8,水阻力( kPa):0.4,噪声 dB(A)：51。</t>
  </si>
  <si>
    <t>RFAU-5-01
1.送风机参数:风量(m|/h):3000,机外余压( Pa ):400,功率kW：1。                                                                 2.热交换效率：温度效率( % )：60                                                                       3.盘管：排数:4，承压(Mpa):1.6。                                                4.夏季工况:供冷量( kW )：28.7,进/出水温度 (℃):7/12,进风干球温度 (℃):34.2,进风湿球温度 (℃):26.8,水量(m|/h)5,水阻力( kPa):2.2。                                                                                     5.冬季工况:供热量( kW ):22.8,进 / 出水温度 ( ℃):60/45,进风干球温度 (℃):-9.2,水量(m|/h):1.4,水阻力( kPa):0.2，噪声 dB(A)：53。</t>
  </si>
  <si>
    <t xml:space="preserve"> EFU-5-01
1.排风机参数:  风量(m|/h):2500,机外余压( Pa ):400,功率kW：0.5。                                                             2.热交换效率：温度效率( % )：60                                                                       3.盘管：排数:4，承压(Mpa):1.6。                                                4.夏季工况:供冷量( kW )：28.7,进/出水温度 (℃):7/12,进风干球温度 (℃):25,进风湿球温度 (℃):19.4,水量(m|/h):5,水阻力( kPa):2.2。                                                                                    5.冬季工况:供热量( kW ):30.4,进 / 出水温度 ( ℃):60/45,进风干球温度 (℃):20,水量(m|/h):1.8,水阻力( kPa):0.5,噪声 dB(A)：53。</t>
  </si>
  <si>
    <t>RFAU-6-01
1.送风机参数:风量(m|/h):2500,机外余压( Pa ):400,功率kW：0.7。                                                                 2.热交换效率：温度效率( % )：60                                                                       3.盘管：排数:4，承压(Mpa):1.6。                                                4.夏季工况:供冷量( kW )：24,进/出水温度 (℃):7/12,进风干球温度 (℃):34.2,进风湿球温度 (℃):26.8,水量(m|/h)::4.3,水阻力( kPa):2.1。                                                                                     5.冬季工况:供热量( kW ):22.8,进 / 出水温度 ( ℃):60/45,进风干球温度 (℃):-9.2,水量(m|/h):1.3,水阻力( kPa):0.2，噪声 dB(A)：51。</t>
  </si>
  <si>
    <t>EFU-6-01
 1.排风机参数:  风量(m|/h):2500,机外余压( Pa ):400,功率kW：0.5。                                                             2.热交换效率：温度效率( % )：60                                                                       3.盘管：排数:4，承压(Mpa):1.6。                                                4.夏季工况:供冷量( kW )：24,进/出水温度 (℃):7/12,进风干球温度 (℃):34.2,进风湿球温度 (℃):26.8,水量(m|/h):4.3,水阻力( kPa):2.1。                                                                                    5.冬季工况:供热量( kW ):19,进 / 出水温度 ( ℃):60/45,进风干球温度 (℃):20,水量(m|/h):1.3,水阻力( kPa):0.2,噪声 dB(A)：51。</t>
  </si>
  <si>
    <t>RFAU-6-02
1.送风机参数:风量(m|/h):4000,机外余压( Pa ):400,功率kW：1.2。                                                                 2.热交换效率：温度效率( % )：60                                                                       3.盘管：排数:4，承压(Mpa):1.6。                                                4.夏季工况:供冷量( kW )：39.1,进/出水温度 (℃):7/12,进风干球温度 (℃):34.2,进风湿球温度 (℃):26.8,水量(m|/h):6.8,水阻力( kPa):3.8。                                                                                     5.冬季工况:供热量( kW ):29.2,进 / 出水温度 ( ℃):60/45,进风干球温度 (℃):-9.2,水量(m|/h):1.8,水阻力( kPa):0.4，噪声 dB(A)：54。</t>
  </si>
  <si>
    <t xml:space="preserve"> EFU-6-02
1.排风机参数:  风量(m|/h):1500,机外余压( Pa ):400,功率kW：0.3。                                                             2.热交换效率：温度效率( % )：60                                                                       3.盘管：排数:4，承压(Mpa):1.6。                                                4.夏季工况:供冷量( kW )：39.1,进/出水温度 (℃):7/12,进风干球温度 (℃):34.2,进风湿球温度 (℃):26.8,水量(m|/h):6.8,水阻力( kPa):3.8。                                                                                    5.冬季工况:供热量( kW ):15.2,进 / 出水温度 ( ℃):60/45,进风干球温度 (℃):20,水量(m|/h):1.8,水阻力( kPa):0.4,噪声 dB(A)：49。</t>
  </si>
  <si>
    <t>RFAU-7-01
1.送风机参数:风量(m|/h):2000,机外余压( Pa ):400,功率kW：0.5。                                                                 2.热交换效率：温度效率( % )：60                                                                       3.盘管：排数:4，承压(Mpa):1.6。                                                4.夏季工况:供冷量( kW )：19.2,进/出水温度 (℃):7/12,进风干球温度 (℃):34.2,进风湿球温度 (℃):26.8,水量(m|/h):3.4,水阻力( kPa):2.1。                                                                                     5.冬季工况:供热量( kW ):15.2,进 / 出水温度 ( ℃):60/45,进风干球温度 (℃):-9.2,水量(m|/h):1,水阻力( kPa):0.2，噪声 dB(A)：49。</t>
  </si>
  <si>
    <t xml:space="preserve"> EFU-7-01
1.排风机参数:  风量(m|/h):1000,机外余压( Pa ):200,功率kW：0.3。                                                             2.热交换效率：温度效率( % )：60                                                                       3.盘管：排数:4，承压(Mpa):1.6。                                                4.夏季工况:供冷量( kW )：19.4,进/出水温度 (℃):7/12,进风干球温度 (℃):25,进风湿球温度 (℃):19.4,水量(m|/h):5,水阻力( kPa):2.2。                                                                                    5.冬季工况:供热量( kW ):30.4,进 / 出水温度 ( ℃):60/45,进风干球温度 (℃):20,水量(m|/h):1.8,水阻力( kPa):0.5,噪声 dB(A)：51。</t>
  </si>
  <si>
    <t>RFAU-7-02
1.送风机参数:风量(m|/h):3000,机外余压( Pa ):400,功率kW：1。                                                                 2.热交换效率：温度效率( % )：60                                                                       3.盘管：排数:4，承压(Mpa):1.6。                                                4.夏季工况:供冷量( kW )：28.7,进/出水温度 (℃):7/12,进风干球温度 (℃):34.2,进风湿球温度 (℃):26.8,水量(m|/h)5,水阻力( kPa):2.2。                                                                                     5.冬季工况:供热量( kW ):22.8,进 / 出水温度 ( ℃):60/45,进风干球温度 (℃):-9.2,水量(m|/h):1.4,水阻力( kPa):0.2，噪声 dB(A)：53。</t>
  </si>
  <si>
    <t xml:space="preserve"> EFU-7-02
1.排风机参数:  风量(m|/h):2000,机外余压( Pa ):400,功率kW：0.4。                                                             2.热交换效率：温度效率( % )：60                                                                       3.盘管：排数:4，承压(Mpa):1.6。                                                4.夏季工况:供冷量( kW )：28.7,进/出水温度 (℃):7/12,进风干球温度 (℃):25,进风湿球温度 (℃):19.4,水量(m|/h):5,水阻力( kPa):2.2。                                                                                    5.冬季工况:供热量( kW ):30.4,进 / 出水温度 ( ℃):60/45,进风干球温度 (℃):20,水量(m|/h):1.8,水阻力( kPa):0.5,噪声 dB(A)：53。</t>
  </si>
  <si>
    <t>RFAU-7-03
1.送风机参数:风量(m|/h):2500,机外余压( Pa ):400,功率kW：0.7。                                                                 2.热交换效率：温度效率( % )：60                                                                       3.盘管：排数:4，承压(Mpa):1.6。                                                4.夏季工况:供冷量( kW )：24,进/出水温度 (℃):7/12,进风干球温度 (℃):34.2,进风湿球温度 (℃):26.8,水量(m|/h)::4.3,水阻力( kPa):2.1。                                                                                     5.冬季工况:供热量( kW ):22.8,进 / 出水温度 ( ℃):60/45,进风干球温度 (℃):-9.2,水量(m|/h):1.3,水阻力( kPa):0.2，噪声 dB(A)：51。</t>
  </si>
  <si>
    <t>EFU-7-03
 1.排风机参数:  风量(m|/h):1000,机外余压( Pa ):380,功率kW：0.7。                                                             2.热交换效率：温度效率( % )：60                                                                       3.盘管：排数:4，承压(Mpa):1.6。                                                4.夏季工况:供冷量( kW )：24,进/出水温度 (℃):7/12,进风干球温度 (℃):25,进风湿球温度 (℃):19.4,水量(m|/h):4.3,水阻力( kPa):2.1。                                                                                    5.冬季工况:供热量( kW ):19,进 / 出水温度 ( ℃):60/45,进风干球温度 (℃):20,水量(m|/h):1.3,水阻力( kPa):0.2,噪声 dB(A)：49。</t>
  </si>
  <si>
    <t>RFAU-7-04
1.送风机参数:风量(m|/h):2000,机外余压( Pa ):400,功率kW：0.5。                                                                 2.热交换效率：温度效率( % )：60                                                                       3.盘管：排数:4，承压(Mpa):1.6。                                                4.夏季工况:供冷量( kW )：19.2,进/出水温度 (℃):7/12,进风干球温度 (℃):34.2,进风湿球温度 (℃):26.8,水量(m|/h):3.4,水阻力( kPa):2.1。                                                                                     5.冬季工况:供热量( kW ):15.2,进 / 出水温度 ( ℃):60/45,进风干球温度 (℃):-9.2,水量(m|/h):1,水阻力( kPa):0.2，噪声 dB(A)：49。</t>
  </si>
  <si>
    <t xml:space="preserve"> EFU-7-04
1.排风机参数:  风量(m|/h):1000,机外余压( Pa ):200,功率kW：0.3。                                                             2.热交换效率：温度效率( % )：60                                                                       3.盘管：排数:4，承压(Mpa):1.6。                                                4.夏季工况:供冷量( kW )：19.4,进/出水温度 (℃):7/12,进风干球温度 (℃):25,进风湿球温度 (℃):19.4,水量(m|/h):5,水阻力( kPa):2.2。                                                                                    5.冬季工况:供热量( kW ):30.4,进 / 出水温度 ( ℃):60/45,进风干球温度 (℃):20,水量(m|/h):1.8,水阻力( kPa):0.5,噪声 dB(A)：51。</t>
  </si>
  <si>
    <t>RFAU-8~17-01
1.送风机参数:风量(m|/h):2000,机外余压( Pa ):400,功率kW：0.5。                                                                 2.热交换效率：温度效率( % )：60                                                                       3.盘管：排数:4，承压(Mpa):1.6。                                                4.夏季工况:供冷量( kW )：19.2,进/出水温度 (℃):7/12,进风干球温度 (℃):34.2,进风湿球温度 (℃):26.8,水量(m|/h):3.4,水阻力( kPa):2.1。                                                                                     5.冬季工况:供热量( kW ):15.2,进 / 出水温度 ( ℃):60/45,进风干球温度 (℃):-9.2,水量(m|/h):1,水阻力( kPa):0.2，噪声 dB(A)：49。</t>
  </si>
  <si>
    <t xml:space="preserve"> EFU-8~17-01
1.排风机参数:  风量(m|/h):1000,机外余压( Pa ):200,功率kW：0.3。                                                             2.热交换效率：温度效率( % )：60                                                                       3.盘管：排数:4，承压(Mpa):1.6。                                                4.夏季工况:供冷量( kW )：19.4,进/出水温度 (℃):7/12,进风干球温度 (℃):25,进风湿球温度 (℃):19.4,水量(m|/h):5,水阻力( kPa):2.2。                                                                                    5.冬季工况:供热量( kW ):30.4,进 / 出水温度 ( ℃):60/45,进风干球温度 (℃):20,水量(m|/h):1.8,水阻力( kPa):0.5,噪声 dB(A)：51。</t>
  </si>
  <si>
    <t>RFAU-8~17-02
1.送风机参数:风量(m|/h):3000,机外余压( Pa ):400,功率kW：1。                                                                 2.热交换效率：温度效率( % )：60                                                                       3.盘管：排数:4，承压(Mpa):1.6。                                                4.夏季工况:供冷量( kW )：28.7,进/出水温度 (℃):7/12,进风干球温度 (℃):34.2,进风湿球温度 (℃):26.8,水量(m|/h)5,水阻力( kPa):2.2。                                                                                     5.冬季工况:供热量( kW ):22.8,进 / 出水温度 ( ℃):60/45,进风干球温度 (℃):-9.2,水量(m|/h):1.4,水阻力( kPa):0.2，噪声 dB(A)：53。</t>
  </si>
  <si>
    <t xml:space="preserve"> EFU-8~17-02
1.排风机参数:  风量(m|/h):2000,机外余压( Pa ):400,功率kW：0.4。                                                             2.热交换效率：温度效率( % )：60                                                                       3.盘管：排数:4，承压(Mpa):1.6。                                                4.夏季工况:供冷量( kW )：28.7,进/出水温度 (℃):7/12,进风干球温度 (℃):25,进风湿球温度 (℃):19.4,水量(m|/h):5,水阻力( kPa):2.2。                                                                                    5.冬季工况:供热量( kW ):30.4,进 / 出水温度 ( ℃):60/45,进风干球温度 (℃):20,水量(m|/h):1.8,水阻力( kPa):0.5,噪声 dB(A)：53。</t>
  </si>
  <si>
    <t>RFAU-8~17-03
1.送风机参数:风量(m|/h):2500,机外余压( Pa ):400,功率kW：0.7。                                                                 2.热交换效率：温度效率( % )：60                                                                       3.盘管：排数:4，承压(Mpa):1.6。                                                4.夏季工况:供冷量( kW )：24,进/出水温度 (℃):7/12,进风干球温度 (℃):34.2,进风湿球温度 (℃):26.8,水量(m|/h)::4.3,水阻力( kPa):2.1。                                                                                     5.冬季工况:供热量( kW ):22.8,进 / 出水温度 ( ℃):60/45,进风干球温度 (℃):-9.2,水量(m|/h):1.3,水阻力( kPa):0.2，噪声 dB(A)：51。</t>
  </si>
  <si>
    <t xml:space="preserve"> EFU-8~17-03
1.排风机参数:  风量(m|/h):1000,机外余压( Pa ):380,功率kW：0.7。                                                             2.热交换效率：温度效率( % )：60                                                                       3.盘管：排数:4，承压(Mpa):1.6。                                                4.夏季工况:供冷量( kW )：24,进/出水温度 (℃):7/12,进风干球温度 (℃):25,进风湿球温度 (℃):19.4,水量(m|/h):4.3,水阻力( kPa):2.1。                                                                                    5.冬季工况:供热量( kW ):19,进 / 出水温度 ( ℃):60/45,进风干球温度 (℃):20,水量(m|/h):1.3,水阻力( kPa):0.2,噪声 dB(A)：49。</t>
  </si>
  <si>
    <t>RFAU-8~17-04
1.送风机参数:风量(m|/h):2000,机外余压( Pa ):400,功率kW：0.5。                                                                 2.热交换效率：温度效率( % )：60                                                                       3.盘管：排数:4，承压(Mpa):1.6。                                                4.夏季工况:供冷量( kW )：19.2,进/出水温度 (℃):7/12,进风干球温度 (℃):34.2,进风湿球温度 (℃):26.8,水量(m|/h):3.4,水阻力( kPa):2.1。                                                                                     5.冬季工况:供热量( kW ):15.2,进 / 出水温度 ( ℃):60/45,进风干球温度 (℃):-9.2,水量(m|/h):1,水阻力( kPa):0.2，噪声 dB(A)：49。</t>
  </si>
  <si>
    <t>EFU-8~17-04
 1.排风机参数:  风量(m|/h):1000,机外余压( Pa ):200,功率kW：0.3。                                                             2.热交换效率：温度效率( % )：60                                                                       3.盘管：排数:4，承压(Mpa):1.6。                                                4.夏季工况:供冷量( kW )：19.4,进/出水温度 (℃):7/12,进风干球温度 (℃):25,进风湿球温度 (℃):19.4,水量(m|/h):5,水阻力( kPa):2.2。                                                                                    5.冬季工况:供热量( kW ):30.4,进 / 出水温度 ( ℃):60/45,进风干球温度 (℃):20,水量(m|/h):1.8,水阻力( kPa):0.5,噪声 dB(A)：51。</t>
  </si>
  <si>
    <t>室内机VRV-天花板内藏风管式</t>
  </si>
  <si>
    <t>M36，噪音 dB ：≤29,制冷量 kw：3.6,制热量kw:4</t>
  </si>
  <si>
    <t>FGJ-125，噪音 dB ：≤43,制冷量 kw：12.5,制热量kw:14</t>
  </si>
  <si>
    <t>M32，噪音 dB ：≤29,制冷量 kw：3.2,制热量kw：3.6</t>
  </si>
  <si>
    <t>多联机室内机</t>
  </si>
  <si>
    <t>RAS-80FSLN3Q，制冷量 kw：8,制热量kw：9</t>
  </si>
  <si>
    <t>多联机室外机</t>
  </si>
  <si>
    <t>RAS-280FSDENY5Q，制冷量 kw：28,制热量kw：31.5</t>
  </si>
  <si>
    <t>RAS-335FSDENY5Q，制冷量 kw：33.5,制热量kw：37.5</t>
  </si>
  <si>
    <t>RAS-450FSDENY5Q，制冷量 kw：45,制热量kw：50</t>
  </si>
  <si>
    <t>RAS-560FSDENY5Q，制冷量 kw：56,制热量kw：63</t>
  </si>
  <si>
    <t>FCU-3(FP-35)</t>
  </si>
  <si>
    <t>FCU-2(FP-51)</t>
  </si>
  <si>
    <t>FCU-1(FP-68)</t>
  </si>
  <si>
    <t>FCU-4(FP-85)</t>
  </si>
  <si>
    <t>VRV3.2</t>
  </si>
  <si>
    <t>VRV3.6</t>
  </si>
  <si>
    <t>500*500</t>
  </si>
  <si>
    <t>800*500</t>
  </si>
  <si>
    <t>1000*800</t>
  </si>
  <si>
    <t>1250*800</t>
  </si>
  <si>
    <t>（一）</t>
  </si>
  <si>
    <t>m</t>
  </si>
  <si>
    <t>无缝钢管热镀锌管</t>
  </si>
  <si>
    <t>螺旋焊接钢管</t>
  </si>
  <si>
    <t>聚氯乙烯管(PVC-U)</t>
  </si>
  <si>
    <t>De50</t>
  </si>
  <si>
    <t>De63</t>
  </si>
  <si>
    <t>De76</t>
  </si>
  <si>
    <t>De90</t>
  </si>
  <si>
    <t>金属软连接</t>
  </si>
  <si>
    <t>过滤器</t>
  </si>
  <si>
    <t>动态平衡电动两通阀</t>
  </si>
  <si>
    <t>涡轮蝶阀</t>
  </si>
  <si>
    <t>排气阀</t>
  </si>
  <si>
    <t>波纹管补偿器</t>
  </si>
  <si>
    <t>金属软管</t>
  </si>
  <si>
    <t>冷凝水管离心玻璃棉保温</t>
  </si>
  <si>
    <t>抗菌模块复合风管</t>
  </si>
  <si>
    <t>㎡</t>
  </si>
  <si>
    <t>铝箔酚醛泡沫板</t>
  </si>
  <si>
    <t>100mm</t>
  </si>
  <si>
    <t>100*100</t>
  </si>
  <si>
    <t>喷塑铝合金回风口（带滤网）</t>
  </si>
  <si>
    <t>400*150</t>
  </si>
  <si>
    <t>800*150</t>
  </si>
  <si>
    <t>微穿孔消声器</t>
  </si>
  <si>
    <t>630*400*1000</t>
  </si>
  <si>
    <t>500*400*1000</t>
  </si>
  <si>
    <t>250*120</t>
  </si>
  <si>
    <t>400*160</t>
  </si>
  <si>
    <t>400*320</t>
  </si>
  <si>
    <t>500*400</t>
  </si>
  <si>
    <t>500*800</t>
  </si>
  <si>
    <t>800*250</t>
  </si>
  <si>
    <t>320*120</t>
  </si>
  <si>
    <t>电动对开多叶调节阀</t>
  </si>
  <si>
    <t>500*320</t>
  </si>
  <si>
    <t>1400*250</t>
  </si>
  <si>
    <t>服务楼报价明细表</t>
  </si>
  <si>
    <t>服务楼总报价</t>
  </si>
  <si>
    <t>FP-68
1.风机参数:高档风量(m3/h):680,机外余压( Pa ):55,功率W:62。                                                                           2.盘管：排数:2，承压(Mpa):1.6。                                                3.夏季工况:供冷量( kW )：3.72,进/出水温度 (℃):7/12,进风干球温度 (℃):27,进风湿球温度 (℃):19.5,水量(m|/h):0.64,水阻力( kPa):23.2。                                                                                     4.冬季工况:供热量( kW ):6.2,进 / 出水温度 ( ℃):60/45,进风干球温度 (℃):21,水量(m|/h):0.64,水阻力( kPa):20.6,高档噪声
dB(A)：44。</t>
  </si>
  <si>
    <t>新风机组</t>
  </si>
  <si>
    <t>AHU-01-01
1.风机参数:风量(m|/h):36000,机外余压( Pa ):440,功率kW/380V：3。                                                                           2.盘管：排数:6，承压(Mpa):1.6。                                                3.夏季工况:供冷量( kW )：278.2,进/出水温度 (℃):7/12,进风干球温度 (℃):34.2,进风湿球温度 (℃):26.8,水量(m|/h):48.2,水阻力( kPa):39.4。                                                                                     4.冬季工况:供热量( kW ):392.1,进 / 出水温度 ( ℃):60/45,进风干球温度 (℃):-7.7,水量(m|/h):34.38,水阻力( kPa):19.4,加湿量(kg/h):355。</t>
  </si>
  <si>
    <t>AHU-02-01
1.风机参数:风量(m|/h):20000,机外余压( Pa ):600,功率kW/380V：7.5。                                                                           2.盘管：排数:6，承压(Mpa):1.6。                                                3.夏季工况:供冷量( kW )：187,进/出水温度 (℃):7/12,进风干球温度 (℃):34.2,进风湿球温度 (℃):26.8,水量(m|/h):32.3,水阻力( kPa):12。                                                                                     4.冬季工况:供热量( kW ):213,进 / 出水温度 ( ℃):60/45,进风干球温度 (℃):-7.7,水量(m|/h):18.7,水阻力( kPa):6.1,加湿量(kg/h):141.6。</t>
  </si>
  <si>
    <t>AHU-03-01
1.风机参数:风量(m|/h):3000,机外余压( Pa ):480,功率kW/380V：1.1。                                                                           2.盘管：排数:6，承压(Mpa):1.6。                                                3.夏季工况:供冷量( kW )：22.2,进/出水温度 (℃):7/12,进风干球温度 (℃):34.2,进风湿球温度 (℃):26.8,水量(m|/h):3.82,水阻力( kPa):19.7。                                                                                     4.冬季工况:供热量( kW ):44.8,进 / 出水温度 ( ℃):60/45,进风干球温度 (℃):-7.7,水量(m|/h):3.93,水阻力( kPa):18.6,加湿量(kg/h):21.2。</t>
  </si>
  <si>
    <t>AHU-03-02
1.风机参数:风量(m|/h):3000,机外余压( Pa ):480,功率kW/380V：1.1。                                                                           2.盘管：排数:6，承压(Mpa):1.6。                                                3.夏季工况:供冷量( kW )：22.2,进/出水温度 (℃):7/12,进风干球温度 (℃):34.2,进风湿球温度 (℃):26.8,水量(m|/h):3.82,水阻力( kPa):19.7。                                                                                     4.冬季工况:供热量( kW ):44.8,进 / 出水温度 ( ℃):60/45,进风干球温度 (℃):-7.7,水量(m|/h):3.93,水阻力( kPa):18.6,加湿量(kg/h):21.2。</t>
  </si>
  <si>
    <t>RFAU-01-01
1.送风机参数:风量(m|/h):4000,机外余压( Pa ):450,功率kW：1.8。                                     2.排风机参数:  风量(m|/h):4000,机外余压( Pa ):450,功率kW：1.5。                            3.热交换效率：温度效率( % )：60                                                                       4.盘管：排数:4，承压(Mpa):1.6。                                                5.夏季工况:供冷量( kW )：38.2,进/出水温度 (℃):7/12,进风干球温度 (℃):34.2,进风湿球温度 (℃):26.8,水量(m|/h):6.8,水阻力( kPa):4.4。                                                                                     6.冬季工况:供热量( kW ):30.4,进 / 出水温度 ( ℃):60/45,进风干球温度 (℃):-9.2,水量(m|/h):1.8,水阻力( kPa):0.5,加湿量(kg/h):19.2。</t>
  </si>
  <si>
    <t>RFAU-01-02
1.送风机参数:风量(m|/h):4000,机外余压( Pa ):450,功率kW：1.8。                                     2.排风机参数:  风量(m|/h):4000,机外余压( Pa ):450,功率kW：1.5。                            3.热交换效率：温度效率( % )：60                                                                       4.盘管：排数:4，承压(Mpa):1.6。                                                5.夏季工况:供冷量( kW )：38.2,进/出水温度 (℃):7/12,进风干球温度 (℃):34.2,进风湿球温度 (℃):26.8,水量(m|/h):6.8,水阻力( kPa):4.4。                                                                                     6.冬季工况:供热量( kW ):30.4,进 / 出水温度 ( ℃):60/45,进风干球温度 (℃):-9.2,水量(m|/h):1.8,水阻力( kPa):0.5,加湿量(kg/h):19.2。</t>
  </si>
  <si>
    <t>RFAU-01-03
1.送风机参数:风量(m|/h):2000,机外余压( Pa ):400,功率kW：1.1。                                     2.排风机参数:  风量(m|/h):2000,机外余压( Pa ):400,功率kW：0.8。                            3.热交换效率：温度效率( % )：60                                                                       4.盘管：排数:4，承压(Mpa):1.6。                                                5.夏季工况:供冷量( kW )：19.1,进/出水温度 (℃):7/12,进风干球温度 (℃):34.2,进风湿球温度 (℃):26.8,水量(m|/h):3.4,水阻力( kPa):2.1。                                                                                     6.冬季工况:供热量( kW ):15.2,进 / 出水温度 ( ℃):60/45,进风干球温度 (℃):-9.2,水量(m|/h):0.9,水阻力( kPa):0.2,加湿量(kg/h):9.6。</t>
  </si>
  <si>
    <t>RFAU-02-01
1.送风机参数:风量(m|/h):4000,机外余压( Pa ):450,功率kW：1.8。                                     2.排风机参数:  风量(m|/h):4000,机外余压( Pa ):450,功率kW：1.5。                            3.热交换效率：温度效率( % )：60                                                                       4.盘管：排数:4，承压(Mpa):1.6。                                                5.夏季工况:供冷量( kW )：38.2,进/出水温度 (℃):7/12,进风干球温度 (℃):34.2,进风湿球温度 (℃):26.8,水量(m|/h):6.8,水阻力( kPa):4.4。                                                                                     6.冬季工况:供热量( kW ):30.4,进 / 出水温度 ( ℃):60/45,进风干球温度 (℃):-9.2,水量(m|/h):1.8,水阻力( kPa):0.5,加湿量(kg/h):19.2。</t>
  </si>
  <si>
    <t>RFAU-02-02
1.送风机参数:风量(m|/h):2000,机外余压( Pa ):400,功率kW：1.1。                                     2.排风机参数:  风量(m|/h):2000,机外余压( Pa ):400,功率kW：0.8。                            3.热交换效率：温度效率( % )：60                                                                       4.盘管：排数:4，承压(Mpa):1.6。                                                5.夏季工况:供冷量( kW )：19.1,进/出水温度 (℃):7/12,进风干球温度 (℃):34.2,进风湿球温度 (℃):26.8,水量(m|/h):3.4,水阻力( kPa):2.1。                                                                                     6.冬季工况:供热量( kW ):15.2,进 / 出水温度 ( ℃):60/45,进风干球温度 (℃):-9.2,水量(m|/h):0.9,水阻力( kPa):0.2,加湿量(kg/h):9.6。</t>
  </si>
  <si>
    <t>RFAU-04-01
1.送风机参数:风量(m|/h):4000,机外余压( Pa ):450,功率kW：1.8。                                     2.排风机参数:  风量(m|/h):4000,机外余压( Pa ):450,功率kW：1.5。                            3.热交换效率：温度效率( % )：60                                                                       4.盘管：排数:4，承压(Mpa):1.6。                                                5.夏季工况:供冷量( kW )：38.2,进/出水温度 (℃):7/12,进风干球温度 (℃):34.2,进风湿球温度 (℃):26.8,水量(m|/h):6.8,水阻力( kPa):4.4。                                                                                     6.冬季工况:供热量( kW ):30.4,进 / 出水温度 ( ℃):60/45,进风干球温度 (℃):-9.2,水量(m|/h):1.8,水阻力( kPa):0.5,加湿量(kg/h):19.2。</t>
  </si>
  <si>
    <t>RFAU-04-02
1.送风机参数:风量(m|/h):6000,机外余压( Pa ):400,功率kW：2.2。                                     2.排风机参数:  风量(m|/h):6000,机外余压( Pa ):400,功率kW：1.5。                            3.热交换效率：温度效率( % )：60                                                                       4.盘管：排数:4，承压(Mpa):1.6。                                                5.夏季工况:供冷量( kW )：57.3,进/出水温度 (℃):7/12,进风干球温度 (℃):34.2,进风湿球温度 (℃):26.8,水量(m|/h):9.9,水阻力( kPa):9.7。                                                                                     6.冬季工况:供热量( kW ):45.5,进 / 出水温度 ( ℃):60/45,进风干球温度 (℃):-9.2,水量(m|/h):2.7,水阻力( kPa):1,加湿量(kg/h):28.8。</t>
  </si>
  <si>
    <t>1250*630</t>
  </si>
  <si>
    <t>1600*1250</t>
  </si>
  <si>
    <t>2000*1250</t>
  </si>
  <si>
    <t>PVC-U</t>
  </si>
  <si>
    <t>蝶阀</t>
  </si>
  <si>
    <t>直通型(或反冲式)除污器</t>
  </si>
  <si>
    <t>排污阀</t>
  </si>
  <si>
    <t>650*120</t>
  </si>
  <si>
    <t>600*300</t>
  </si>
  <si>
    <t>旋流风口</t>
  </si>
  <si>
    <t>D280</t>
  </si>
  <si>
    <t>1250*1000*1000</t>
  </si>
  <si>
    <t>1600*1000*1000</t>
  </si>
  <si>
    <t>感染楼报价明细表</t>
  </si>
  <si>
    <t>感染楼总报价</t>
  </si>
  <si>
    <t>V-22T2
制冷量 kW：2.2,制热量 Kw2.6,标准风量 m3/h:485,功率 W:68,静压 Pa:30，噪音 dB ：≤32</t>
  </si>
  <si>
    <t>V-28T2
制冷量 kw：2.8,制热量kw：3.2,标准风量 m3/h:510,功率 W:70,静压 Pa:30，噪音 dB ：≤32</t>
  </si>
  <si>
    <t>V-32T2
制冷量 kw：3.2,制热量kw：3.6,标准风量 m3/h:510,功率 W:70,静压 Pa:30，噪音 dB ：≤33</t>
  </si>
  <si>
    <t>V-36T2
制冷量 kw：3.6,制热量kw：4,标准风量 m3/h:540,功率 W:72,静压 Pa:30，噪音 dB ：≤33</t>
  </si>
  <si>
    <t>V-40T2
噪音 dB ：≤33,制冷量 kw：4,制热量kw：4.5,标准风量 m3/h:540,功率 W:72,静压 Pa:30</t>
  </si>
  <si>
    <t>V-45T2
噪音 dB ：≤36,制冷量 kw：4.5,制热量kw：5,标准风量 m3/h:800,功率 W:80,静压 Pa:30</t>
  </si>
  <si>
    <t>V-50T2
噪音 dB ：≤36,制冷量 kw：5,制热量kw：5.6,标准风量 m3/h:800,功率 W:80,静压 Pa:30</t>
  </si>
  <si>
    <t>V-56T2
噪音 dB ：≤36,制冷量 kw：5.6,制热量kw：6.3,标准风量 m3/h:800,功率 W:80,静压 Pa:30</t>
  </si>
  <si>
    <t>V-63T2
噪音 dB ：≤37,制冷量 kw：6.3,制热量kw：7.1,标准风量 m3/h:1000,功率 W:105,静压 Pa:30</t>
  </si>
  <si>
    <t>V-71T2
噪音 dB ：≤37,制冷量 kw：7.1,制热量kw：8,标准风量 m3/h:1000,功率 W:105,静压 Pa:30</t>
  </si>
  <si>
    <t>V-80T2
噪音 dB ：≤42,制冷量 kw：8,制热量kw：9,标准风量 m3/h:1390,功率 W:231,静压 Pa:30</t>
  </si>
  <si>
    <t>VRV室内机嵌入机</t>
  </si>
  <si>
    <t>F-80Q4
噪音 dB ：≤38,制冷量 kw：8,制热量kw：9,标准风量 m3/h:1200,功率 W:100</t>
  </si>
  <si>
    <t>VRF-1-1
制冷量 kw：123，制热量 kw：138，制冷功率 kw：35.54，制热功率 Kw：34.02，噪音(dB)：≤62</t>
  </si>
  <si>
    <t>VRF-1-2
制冷量 kw：25.2，制热量 kw：27，制冷功率 kw：5.41，制热功率 Kw：5.79，噪音(dB)：≤56</t>
  </si>
  <si>
    <t>VRF-1-3
制冷量 kw：14，制热量 kw：16，制冷功率 kw：3.62，制热功率 Kw：3.77，噪音(dB)：≤59</t>
  </si>
  <si>
    <t>VRF-1-4
制冷量 kw：67，制热量 kw：75，制冷功率 kw：18.48，制热功率 Kw：17.58，噪音(dB)：≤62</t>
  </si>
  <si>
    <t>VRF-1-5 
制冷量 kw：14，制热量 kw：16，制冷功率 kw：3.62，制热功率 Kw：3.77，噪音(dB)：≤59</t>
  </si>
  <si>
    <t>VRF-1-6
制冷量 kw：33.5，制热量 kw：37.5，制冷功率 kw：8.1，制热功率 Kw：8.58，噪音(dB)：≤59</t>
  </si>
  <si>
    <t>VRF-2-2制冷量 kw：25.2，制热量 kw：27，制冷功率 kw：5.41，制热功率 Kw：5.79，噪音(dB)：≤56</t>
  </si>
  <si>
    <t>VRF-2-3
制冷量 kw：56，制热量 kw：63，制冷功率 kw：15.76，制热功率 Kw：15.42，噪音(dB)：≤62</t>
  </si>
  <si>
    <t>VRF-2-4
制冷量 kw：25.2，制热量 kw：27，制冷功率 kw：5.41，制热功率 Kw：5.79，噪音(dB)：≤56</t>
  </si>
  <si>
    <t>VRF-2-5
制冷量 kw：25.2，制热量 kw：27，制冷功率 kw：5.41，制热功率 Kw：5.79，噪音(dB)：≤56</t>
  </si>
  <si>
    <t>VRF-2-6
制冷量 kw：25.2，制热量 kw：27，制冷功率 kw：5.41，制热功率 Kw：5.79，噪音(dB)：≤56</t>
  </si>
  <si>
    <t>VRV新风机组</t>
  </si>
  <si>
    <t>XF-1-1
噪音 dB :≤52,制冷量 Kw:28,制热量 Kw:18,标准风量 m3/：2800,功率 Kw：0.9,静压 Pa220,电压：220V~50HZ</t>
  </si>
  <si>
    <t>XF-1-2
噪音 dB :≤55,制冷量 Kw:56,,制热量 Kw:39,标准风量 m3/：5000,功率 Kw：2.25,静压 Pa:300,电压：220V~50HZ</t>
  </si>
  <si>
    <t>XF-1-3
噪音 dB :≤58,制冷量 Kw:45,制热量 Kw:28,标准风量 m3/：3500,功率 Kw：1.1,静压 Pa:300,电压：220V~50HZ</t>
  </si>
  <si>
    <t>XF-1-4
噪音 dB :≤43,制冷量 Kw:14,制热量 Kw:10,标准风量 m3/：1200,功率 Kw：0.5,静压 Pa:196,电压：220V~50HZ</t>
  </si>
  <si>
    <t>XF-1-5、6、7
噪音 dB :≤43,制冷量 Kw:14,制热量 Kw:8.9,标准风量 m3/：810,功率 Kw：0.15,静压 Pa:196,电压：220V~50HZ</t>
  </si>
  <si>
    <t>XF-2-1
噪音 dB :≤55,制冷量 Kw:45,制热量 Kw:27.8,标准风量 m3/：4000,功率 Kw：1.58,静压 Pa:300,电压：220V~50HZ</t>
  </si>
  <si>
    <t>XF-2-2
噪音 dB :≤55,制冷量 Kw:56,制热量 Kw:39,标准风量 m3/：5000,功率 Kw：2.25,静压 Pa:300,电压：220V~50HZ</t>
  </si>
  <si>
    <t>XF-2-3~4
噪音 dB :≤43,制冷量 Kw:14,制热量 Kw:8.9,标准风量 m3/：810,功率 Kw：0.15,静压 Pa:196,电压：220V~50HZ</t>
  </si>
  <si>
    <t>XF-2-5
噪音 dB :≤55,制冷量 Kw:14,制热量 Kw:8.9,标准风量 m3/：810,功率 Kw：0.15,静压 Pa:196,电压：220V~50HZ</t>
  </si>
  <si>
    <t>VRV新风机组室外机</t>
  </si>
  <si>
    <t>VRF(XF)-1-1
制冷量 kw:28,制热量 kw:31.5,制冷功率 kw:6.82,制热功率 Kw:6.87,噪音(dB):≤57</t>
  </si>
  <si>
    <t>VRF(XF)-1-2
制冷量 kw:56,制热量 kw:65,制冷功率 kw15.76,制热功率 Kw15.42,噪音(dB):≤62</t>
  </si>
  <si>
    <t>VRF(XF)-1-3
制冷量 kw:45,制热量 kw:50,制冷功率 kw:12.09,制热功率 Kw:12.12,噪音(dB):≤60</t>
  </si>
  <si>
    <t>VRF(XF)-1-4
制冷量 kw:14,制热量 kw:16,制冷功率 kw:3.62,制热功率 Kw:3.77,噪音(dB):≤53</t>
  </si>
  <si>
    <t>VRF(XF)-1-5
制冷量 kw:14,制热量 kw:16,制冷功率 kw:3.62,制热功率 Kw:3.77,噪音(dB):≤53</t>
  </si>
  <si>
    <t>VRF(XF)-1-6
制冷量 kw:14,制热量 kw:16,制冷功率 kw:3.62,制热功率 Kw:3.77,噪音(dB):≤53</t>
  </si>
  <si>
    <t>VRF(XF)-1-7
制冷量 kw:14,制热量 kw:16,制冷功率 kw:3.62,制热功率 Kw:3.77,噪音(dB):≤53</t>
  </si>
  <si>
    <t>VRF(XF)-2-2
制冷量 kw:56,制热量 kw:65,制冷功率 kw15.76,制热功率 Kw15.42,噪音(dB):≤62</t>
  </si>
  <si>
    <t>VRF(XF)-2-3
制冷量 kw:14,制热量 kw:16,制冷功率 kw:3.62,制热功率 Kw:3.77,噪音(dB):≤53</t>
  </si>
  <si>
    <t>VRF(XF)-2-4
制冷量 kw:14,制热量 kw:16,制冷功率 kw:3.62,制热功率 Kw:3.77,噪音(dB):≤53</t>
  </si>
  <si>
    <t>VRF(XF)-2-5
制冷量 kw:14,制热量 kw:16,制冷功率 kw:3.62,制热功率 Kw:3.77,噪音(dB):≤53</t>
  </si>
  <si>
    <t>500*160</t>
  </si>
  <si>
    <t>750*200</t>
  </si>
  <si>
    <t>360*360</t>
  </si>
  <si>
    <t>散流器</t>
  </si>
  <si>
    <t>400*160*1000</t>
  </si>
  <si>
    <t>630*250*1300</t>
  </si>
  <si>
    <t>320*320*1000</t>
  </si>
  <si>
    <t>320*160*1000</t>
  </si>
  <si>
    <t>200*160*1000</t>
  </si>
  <si>
    <t>消声弯头</t>
  </si>
  <si>
    <t>320*250</t>
  </si>
  <si>
    <t>电动对开多叶阀</t>
  </si>
  <si>
    <t>800*800</t>
  </si>
  <si>
    <t>电动密闭阀</t>
  </si>
  <si>
    <t>手动对开多叶调节阀</t>
  </si>
  <si>
    <t>630*630</t>
  </si>
  <si>
    <t>320*1600</t>
  </si>
  <si>
    <t>连廊及门卫工程量统计表</t>
  </si>
  <si>
    <t>单价</t>
  </si>
  <si>
    <t>合价</t>
  </si>
  <si>
    <t>连廊、门卫总报价</t>
  </si>
  <si>
    <t>家用空调</t>
  </si>
  <si>
    <t>IU-01/OU-01
制冷量：2.6kw，制热量：2.9kw，风量：450m³/h</t>
  </si>
  <si>
    <t>IU-02/OU-02
制冷量：3.5w，制热量：4.0kw，风量：540m³/h</t>
  </si>
  <si>
    <t>700*200</t>
  </si>
  <si>
    <t>配电室、楼顶机房工程量统计表</t>
  </si>
  <si>
    <t>配电室及楼顶机房总报价</t>
  </si>
  <si>
    <t>门诊楼配电室报价合计</t>
  </si>
  <si>
    <t>设备报价</t>
  </si>
  <si>
    <t>NKT-140+(H)
噪音 dB ：≤43,制冷量 kW：14.0,制热量 Kw:16,功率 W:290</t>
  </si>
  <si>
    <t>约克</t>
  </si>
  <si>
    <t>30HP</t>
  </si>
  <si>
    <t>(二)</t>
  </si>
  <si>
    <t>安装报价</t>
  </si>
  <si>
    <t>1350*200</t>
  </si>
  <si>
    <t>1350*250</t>
  </si>
  <si>
    <t>住院楼配电室报价合计</t>
  </si>
  <si>
    <t>44HP</t>
  </si>
  <si>
    <t>四</t>
  </si>
  <si>
    <t>住院楼楼顶机房报价合计</t>
  </si>
  <si>
    <t>分体空调</t>
  </si>
  <si>
    <t>220V,3000KW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</si>
</sst>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u/>
      <sz val="11"/>
      <name val="等线"/>
      <charset val="134"/>
      <scheme val="minor"/>
    </font>
    <font>
      <sz val="10"/>
      <name val="等线"/>
      <charset val="134"/>
      <scheme val="minor"/>
    </font>
    <font>
      <b/>
      <sz val="10"/>
      <name val="等线"/>
      <charset val="134"/>
      <scheme val="minor"/>
    </font>
    <font>
      <b/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1"/>
      <color rgb="FFFF0000"/>
      <name val="等线"/>
      <charset val="134"/>
      <scheme val="minor"/>
    </font>
    <font>
      <b/>
      <sz val="16"/>
      <color theme="1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6" borderId="15" applyNumberFormat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6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0" xfId="6" applyFont="1" applyAlignment="1">
      <alignment horizontal="center" vertical="center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4" fillId="0" borderId="7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1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9"/>
  <sheetViews>
    <sheetView tabSelected="1" workbookViewId="0">
      <selection activeCell="F6" sqref="F6"/>
    </sheetView>
  </sheetViews>
  <sheetFormatPr defaultColWidth="9" defaultRowHeight="13.5" outlineLevelCol="2"/>
  <cols>
    <col min="1" max="1" width="28.1083333333333" customWidth="1"/>
    <col min="2" max="2" width="27" customWidth="1"/>
    <col min="3" max="3" width="29.775" customWidth="1"/>
  </cols>
  <sheetData>
    <row r="1" ht="49.95" customHeight="1" spans="1:3">
      <c r="A1" s="59" t="s">
        <v>0</v>
      </c>
      <c r="B1" s="59"/>
      <c r="C1" s="59"/>
    </row>
    <row r="2" ht="49.95" customHeight="1" spans="1:3">
      <c r="A2" s="60" t="s">
        <v>1</v>
      </c>
      <c r="B2" s="60" t="s">
        <v>2</v>
      </c>
      <c r="C2" s="60" t="s">
        <v>3</v>
      </c>
    </row>
    <row r="3" ht="49.95" customHeight="1" spans="1:3">
      <c r="A3" s="60" t="s">
        <v>4</v>
      </c>
      <c r="B3" s="61">
        <f>机房!G3</f>
        <v>0</v>
      </c>
      <c r="C3" s="62" t="s">
        <v>5</v>
      </c>
    </row>
    <row r="4" ht="49.95" customHeight="1" spans="1:3">
      <c r="A4" s="60" t="s">
        <v>6</v>
      </c>
      <c r="B4" s="61">
        <f>门诊楼!G3</f>
        <v>0</v>
      </c>
      <c r="C4" s="62"/>
    </row>
    <row r="5" ht="49.95" customHeight="1" spans="1:3">
      <c r="A5" s="60" t="s">
        <v>7</v>
      </c>
      <c r="B5" s="61">
        <f>病房楼!G3</f>
        <v>0</v>
      </c>
      <c r="C5" s="62"/>
    </row>
    <row r="6" ht="49.95" customHeight="1" spans="1:3">
      <c r="A6" s="60" t="s">
        <v>8</v>
      </c>
      <c r="B6" s="61">
        <f>服务楼!G3</f>
        <v>0</v>
      </c>
      <c r="C6" s="62"/>
    </row>
    <row r="7" ht="49.95" customHeight="1" spans="1:3">
      <c r="A7" s="60" t="s">
        <v>9</v>
      </c>
      <c r="B7" s="61">
        <f>感染楼!G3</f>
        <v>0</v>
      </c>
      <c r="C7" s="62"/>
    </row>
    <row r="8" ht="49.95" customHeight="1" spans="1:3">
      <c r="A8" s="60" t="s">
        <v>10</v>
      </c>
      <c r="B8" s="61">
        <f>连廊、门卫!G3</f>
        <v>0</v>
      </c>
      <c r="C8" s="62"/>
    </row>
    <row r="9" ht="49.95" customHeight="1" spans="1:3">
      <c r="A9" s="60" t="s">
        <v>11</v>
      </c>
      <c r="B9" s="61">
        <f>配电室、机房!G3</f>
        <v>0</v>
      </c>
      <c r="C9" s="62"/>
    </row>
    <row r="10" ht="49.95" customHeight="1" spans="1:3">
      <c r="A10" s="60" t="s">
        <v>12</v>
      </c>
      <c r="B10" s="61">
        <f>SUM(B3:B9)</f>
        <v>0</v>
      </c>
      <c r="C10" s="62"/>
    </row>
    <row r="11" spans="1:3">
      <c r="A11" s="63" t="s">
        <v>13</v>
      </c>
      <c r="B11" s="64"/>
      <c r="C11" s="64"/>
    </row>
    <row r="12" spans="1:3">
      <c r="A12" s="64"/>
      <c r="B12" s="64"/>
      <c r="C12" s="64"/>
    </row>
    <row r="13" spans="1:3">
      <c r="A13" s="64"/>
      <c r="B13" s="64"/>
      <c r="C13" s="64"/>
    </row>
    <row r="14" spans="1:3">
      <c r="A14" s="64"/>
      <c r="B14" s="64"/>
      <c r="C14" s="64"/>
    </row>
    <row r="15" spans="1:3">
      <c r="A15" s="64"/>
      <c r="B15" s="64"/>
      <c r="C15" s="64"/>
    </row>
    <row r="16" spans="1:3">
      <c r="A16" s="64"/>
      <c r="B16" s="64"/>
      <c r="C16" s="64"/>
    </row>
    <row r="17" spans="1:3">
      <c r="A17" s="64"/>
      <c r="B17" s="64"/>
      <c r="C17" s="64"/>
    </row>
    <row r="18" spans="1:3">
      <c r="A18" s="64"/>
      <c r="B18" s="64"/>
      <c r="C18" s="64"/>
    </row>
    <row r="19" spans="1:3">
      <c r="A19" s="64"/>
      <c r="B19" s="64"/>
      <c r="C19" s="64"/>
    </row>
  </sheetData>
  <mergeCells count="3">
    <mergeCell ref="A1:C1"/>
    <mergeCell ref="C3:C10"/>
    <mergeCell ref="A11:C19"/>
  </mergeCells>
  <pageMargins left="1.02361111111111" right="0.7" top="0.75" bottom="0.75" header="0.3" footer="0.3"/>
  <pageSetup paperSize="9" scale="9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5"/>
  <sheetViews>
    <sheetView workbookViewId="0">
      <pane xSplit="7" ySplit="2" topLeftCell="H69" activePane="bottomRight" state="frozen"/>
      <selection/>
      <selection pane="topRight"/>
      <selection pane="bottomLeft"/>
      <selection pane="bottomRight" activeCell="H5" sqref="H5:H20"/>
    </sheetView>
  </sheetViews>
  <sheetFormatPr defaultColWidth="8.89166666666667" defaultRowHeight="34.95" customHeight="1" outlineLevelCol="7"/>
  <cols>
    <col min="1" max="1" width="8.89166666666667" style="57"/>
    <col min="2" max="2" width="16.4416666666667" style="57" customWidth="1"/>
    <col min="3" max="3" width="25.225" style="58" customWidth="1"/>
    <col min="4" max="5" width="8.89166666666667" style="57"/>
    <col min="6" max="6" width="12.8916666666667" style="57"/>
    <col min="7" max="7" width="13.1083333333333" style="57"/>
    <col min="8" max="8" width="8.89166666666667" style="57"/>
    <col min="9" max="16384" width="8.89166666666667" style="58"/>
  </cols>
  <sheetData>
    <row r="1" customHeight="1" spans="1:8">
      <c r="A1" s="3" t="s">
        <v>14</v>
      </c>
      <c r="B1" s="3"/>
      <c r="C1" s="3"/>
      <c r="D1" s="3"/>
      <c r="E1" s="3"/>
      <c r="F1" s="3"/>
      <c r="G1" s="3"/>
      <c r="H1" s="3"/>
    </row>
    <row r="2" customHeight="1" spans="1:8">
      <c r="A2" s="4" t="s">
        <v>15</v>
      </c>
      <c r="B2" s="4" t="s">
        <v>16</v>
      </c>
      <c r="C2" s="4" t="s">
        <v>17</v>
      </c>
      <c r="D2" s="4" t="s">
        <v>18</v>
      </c>
      <c r="E2" s="4" t="s">
        <v>19</v>
      </c>
      <c r="F2" s="4" t="s">
        <v>20</v>
      </c>
      <c r="G2" s="4" t="s">
        <v>21</v>
      </c>
      <c r="H2" s="4" t="s">
        <v>22</v>
      </c>
    </row>
    <row r="3" s="55" customFormat="1" customHeight="1" spans="1:8">
      <c r="A3" s="5" t="s">
        <v>23</v>
      </c>
      <c r="B3" s="6" t="s">
        <v>24</v>
      </c>
      <c r="C3" s="7"/>
      <c r="D3" s="5"/>
      <c r="E3" s="5"/>
      <c r="F3" s="5"/>
      <c r="G3" s="5">
        <f>G4+G21</f>
        <v>0</v>
      </c>
      <c r="H3" s="5"/>
    </row>
    <row r="4" s="55" customFormat="1" customHeight="1" spans="1:8">
      <c r="A4" s="5" t="s">
        <v>25</v>
      </c>
      <c r="B4" s="6" t="s">
        <v>26</v>
      </c>
      <c r="C4" s="7"/>
      <c r="D4" s="37"/>
      <c r="E4" s="37"/>
      <c r="F4" s="37"/>
      <c r="G4" s="5">
        <f>SUM(G5:G20)</f>
        <v>0</v>
      </c>
      <c r="H4" s="37"/>
    </row>
    <row r="5" customHeight="1" spans="1:8">
      <c r="A5" s="4">
        <v>1</v>
      </c>
      <c r="B5" s="4" t="s">
        <v>27</v>
      </c>
      <c r="C5" s="4" t="s">
        <v>28</v>
      </c>
      <c r="D5" s="4" t="s">
        <v>29</v>
      </c>
      <c r="E5" s="4">
        <v>3</v>
      </c>
      <c r="F5" s="4"/>
      <c r="G5" s="4">
        <f>E5*F5</f>
        <v>0</v>
      </c>
      <c r="H5" s="4"/>
    </row>
    <row r="6" customHeight="1" spans="1:8">
      <c r="A6" s="4">
        <v>2</v>
      </c>
      <c r="B6" s="4" t="s">
        <v>30</v>
      </c>
      <c r="C6" s="4" t="s">
        <v>31</v>
      </c>
      <c r="D6" s="4" t="s">
        <v>29</v>
      </c>
      <c r="E6" s="4">
        <v>3</v>
      </c>
      <c r="F6" s="4"/>
      <c r="G6" s="4">
        <f>E6*F6</f>
        <v>0</v>
      </c>
      <c r="H6" s="4"/>
    </row>
    <row r="7" customHeight="1" spans="1:8">
      <c r="A7" s="4">
        <v>3</v>
      </c>
      <c r="B7" s="4" t="s">
        <v>32</v>
      </c>
      <c r="C7" s="4" t="s">
        <v>33</v>
      </c>
      <c r="D7" s="4" t="s">
        <v>29</v>
      </c>
      <c r="E7" s="4">
        <v>3</v>
      </c>
      <c r="F7" s="4"/>
      <c r="G7" s="4">
        <f t="shared" ref="G7:G12" si="0">E7*F7</f>
        <v>0</v>
      </c>
      <c r="H7" s="4"/>
    </row>
    <row r="8" customHeight="1" spans="1:8">
      <c r="A8" s="4">
        <v>4</v>
      </c>
      <c r="B8" s="4" t="s">
        <v>34</v>
      </c>
      <c r="C8" s="4" t="s">
        <v>35</v>
      </c>
      <c r="D8" s="4" t="s">
        <v>29</v>
      </c>
      <c r="E8" s="4">
        <v>3</v>
      </c>
      <c r="F8" s="4"/>
      <c r="G8" s="4">
        <f t="shared" si="0"/>
        <v>0</v>
      </c>
      <c r="H8" s="4"/>
    </row>
    <row r="9" customHeight="1" spans="1:8">
      <c r="A9" s="4">
        <v>5</v>
      </c>
      <c r="B9" s="4" t="s">
        <v>36</v>
      </c>
      <c r="C9" s="4" t="s">
        <v>37</v>
      </c>
      <c r="D9" s="4" t="s">
        <v>29</v>
      </c>
      <c r="E9" s="4">
        <v>3</v>
      </c>
      <c r="F9" s="4"/>
      <c r="G9" s="4">
        <f t="shared" si="0"/>
        <v>0</v>
      </c>
      <c r="H9" s="4"/>
    </row>
    <row r="10" customHeight="1" spans="1:8">
      <c r="A10" s="4">
        <v>6</v>
      </c>
      <c r="B10" s="4" t="s">
        <v>38</v>
      </c>
      <c r="C10" s="4" t="s">
        <v>39</v>
      </c>
      <c r="D10" s="4" t="s">
        <v>29</v>
      </c>
      <c r="E10" s="4">
        <v>2</v>
      </c>
      <c r="F10" s="4"/>
      <c r="G10" s="4">
        <f t="shared" si="0"/>
        <v>0</v>
      </c>
      <c r="H10" s="4"/>
    </row>
    <row r="11" s="56" customFormat="1" customHeight="1" spans="1:8">
      <c r="A11" s="4">
        <v>7</v>
      </c>
      <c r="B11" s="4" t="s">
        <v>40</v>
      </c>
      <c r="C11" s="4" t="s">
        <v>41</v>
      </c>
      <c r="D11" s="4" t="s">
        <v>29</v>
      </c>
      <c r="E11" s="4">
        <v>3</v>
      </c>
      <c r="F11" s="4"/>
      <c r="G11" s="4">
        <f t="shared" si="0"/>
        <v>0</v>
      </c>
      <c r="H11" s="4"/>
    </row>
    <row r="12" s="56" customFormat="1" customHeight="1" spans="1:8">
      <c r="A12" s="4">
        <v>8</v>
      </c>
      <c r="B12" s="4" t="s">
        <v>40</v>
      </c>
      <c r="C12" s="4" t="s">
        <v>42</v>
      </c>
      <c r="D12" s="4" t="s">
        <v>29</v>
      </c>
      <c r="E12" s="4">
        <v>1</v>
      </c>
      <c r="F12" s="4"/>
      <c r="G12" s="4">
        <f t="shared" si="0"/>
        <v>0</v>
      </c>
      <c r="H12" s="4"/>
    </row>
    <row r="13" customHeight="1" spans="1:8">
      <c r="A13" s="4">
        <v>9</v>
      </c>
      <c r="B13" s="4" t="s">
        <v>43</v>
      </c>
      <c r="C13" s="4" t="s">
        <v>44</v>
      </c>
      <c r="D13" s="4" t="s">
        <v>29</v>
      </c>
      <c r="E13" s="4">
        <v>1</v>
      </c>
      <c r="F13" s="4"/>
      <c r="G13" s="4">
        <f t="shared" ref="G13:G20" si="1">E13*F13</f>
        <v>0</v>
      </c>
      <c r="H13" s="4"/>
    </row>
    <row r="14" customHeight="1" spans="1:8">
      <c r="A14" s="4">
        <v>10</v>
      </c>
      <c r="B14" s="4" t="s">
        <v>43</v>
      </c>
      <c r="C14" s="4" t="s">
        <v>45</v>
      </c>
      <c r="D14" s="4" t="s">
        <v>29</v>
      </c>
      <c r="E14" s="4">
        <v>1</v>
      </c>
      <c r="F14" s="4"/>
      <c r="G14" s="4">
        <f t="shared" si="1"/>
        <v>0</v>
      </c>
      <c r="H14" s="4"/>
    </row>
    <row r="15" customHeight="1" spans="1:8">
      <c r="A15" s="4">
        <v>11</v>
      </c>
      <c r="B15" s="4" t="s">
        <v>43</v>
      </c>
      <c r="C15" s="4" t="s">
        <v>46</v>
      </c>
      <c r="D15" s="4" t="s">
        <v>29</v>
      </c>
      <c r="E15" s="4">
        <v>1</v>
      </c>
      <c r="F15" s="4"/>
      <c r="G15" s="4">
        <f t="shared" si="1"/>
        <v>0</v>
      </c>
      <c r="H15" s="4"/>
    </row>
    <row r="16" customHeight="1" spans="1:8">
      <c r="A16" s="4">
        <v>12</v>
      </c>
      <c r="B16" s="4" t="s">
        <v>47</v>
      </c>
      <c r="C16" s="4" t="s">
        <v>48</v>
      </c>
      <c r="D16" s="4"/>
      <c r="E16" s="4">
        <v>1</v>
      </c>
      <c r="F16" s="4"/>
      <c r="G16" s="4">
        <f t="shared" si="1"/>
        <v>0</v>
      </c>
      <c r="H16" s="4"/>
    </row>
    <row r="17" customHeight="1" spans="1:8">
      <c r="A17" s="4">
        <v>13</v>
      </c>
      <c r="B17" s="4" t="s">
        <v>49</v>
      </c>
      <c r="C17" s="4" t="s">
        <v>50</v>
      </c>
      <c r="D17" s="4" t="s">
        <v>29</v>
      </c>
      <c r="E17" s="4">
        <v>1</v>
      </c>
      <c r="F17" s="4"/>
      <c r="G17" s="4">
        <f t="shared" si="1"/>
        <v>0</v>
      </c>
      <c r="H17" s="4"/>
    </row>
    <row r="18" customHeight="1" spans="1:8">
      <c r="A18" s="4">
        <v>14</v>
      </c>
      <c r="B18" s="4" t="s">
        <v>51</v>
      </c>
      <c r="C18" s="4" t="s">
        <v>52</v>
      </c>
      <c r="D18" s="4" t="s">
        <v>29</v>
      </c>
      <c r="E18" s="4">
        <v>1</v>
      </c>
      <c r="F18" s="4"/>
      <c r="G18" s="4">
        <f t="shared" si="1"/>
        <v>0</v>
      </c>
      <c r="H18" s="4"/>
    </row>
    <row r="19" customHeight="1" spans="1:8">
      <c r="A19" s="4">
        <v>15</v>
      </c>
      <c r="B19" s="4" t="s">
        <v>53</v>
      </c>
      <c r="C19" s="4" t="s">
        <v>52</v>
      </c>
      <c r="D19" s="4" t="s">
        <v>29</v>
      </c>
      <c r="E19" s="4">
        <v>1</v>
      </c>
      <c r="F19" s="4"/>
      <c r="G19" s="4">
        <f t="shared" si="1"/>
        <v>0</v>
      </c>
      <c r="H19" s="4"/>
    </row>
    <row r="20" customHeight="1" spans="1:8">
      <c r="A20" s="4">
        <v>16</v>
      </c>
      <c r="B20" s="4" t="s">
        <v>54</v>
      </c>
      <c r="C20" s="4" t="s">
        <v>55</v>
      </c>
      <c r="D20" s="4" t="s">
        <v>29</v>
      </c>
      <c r="E20" s="4">
        <v>1</v>
      </c>
      <c r="F20" s="4"/>
      <c r="G20" s="4">
        <f t="shared" si="1"/>
        <v>0</v>
      </c>
      <c r="H20" s="4"/>
    </row>
    <row r="21" s="55" customFormat="1" customHeight="1" spans="1:8">
      <c r="A21" s="5" t="s">
        <v>56</v>
      </c>
      <c r="B21" s="6" t="s">
        <v>57</v>
      </c>
      <c r="C21" s="7"/>
      <c r="D21" s="37"/>
      <c r="E21" s="37"/>
      <c r="F21" s="37"/>
      <c r="G21" s="5">
        <f>SUM(G22:G85)</f>
        <v>0</v>
      </c>
      <c r="H21" s="37"/>
    </row>
    <row r="22" customHeight="1" spans="1:8">
      <c r="A22" s="4">
        <v>1</v>
      </c>
      <c r="B22" s="4" t="s">
        <v>58</v>
      </c>
      <c r="C22" s="4" t="s">
        <v>59</v>
      </c>
      <c r="D22" s="4" t="s">
        <v>60</v>
      </c>
      <c r="E22" s="4">
        <v>13</v>
      </c>
      <c r="F22" s="4"/>
      <c r="G22" s="4">
        <f>E22*F22</f>
        <v>0</v>
      </c>
      <c r="H22" s="4"/>
    </row>
    <row r="23" customHeight="1" spans="1:8">
      <c r="A23" s="4">
        <v>2</v>
      </c>
      <c r="B23" s="4" t="s">
        <v>58</v>
      </c>
      <c r="C23" s="4" t="s">
        <v>61</v>
      </c>
      <c r="D23" s="4" t="s">
        <v>60</v>
      </c>
      <c r="E23" s="4">
        <v>73</v>
      </c>
      <c r="F23" s="4"/>
      <c r="G23" s="4">
        <f t="shared" ref="G23:G54" si="2">E23*F23</f>
        <v>0</v>
      </c>
      <c r="H23" s="4"/>
    </row>
    <row r="24" customHeight="1" spans="1:8">
      <c r="A24" s="4">
        <v>3</v>
      </c>
      <c r="B24" s="4" t="s">
        <v>58</v>
      </c>
      <c r="C24" s="4" t="s">
        <v>62</v>
      </c>
      <c r="D24" s="4" t="s">
        <v>60</v>
      </c>
      <c r="E24" s="4">
        <v>10</v>
      </c>
      <c r="F24" s="4"/>
      <c r="G24" s="4">
        <f t="shared" si="2"/>
        <v>0</v>
      </c>
      <c r="H24" s="4"/>
    </row>
    <row r="25" customHeight="1" spans="1:8">
      <c r="A25" s="4">
        <v>4</v>
      </c>
      <c r="B25" s="4" t="s">
        <v>58</v>
      </c>
      <c r="C25" s="4" t="s">
        <v>63</v>
      </c>
      <c r="D25" s="4" t="s">
        <v>60</v>
      </c>
      <c r="E25" s="4">
        <v>12</v>
      </c>
      <c r="F25" s="4"/>
      <c r="G25" s="4">
        <f t="shared" si="2"/>
        <v>0</v>
      </c>
      <c r="H25" s="4"/>
    </row>
    <row r="26" customHeight="1" spans="1:8">
      <c r="A26" s="4">
        <v>5</v>
      </c>
      <c r="B26" s="4" t="s">
        <v>58</v>
      </c>
      <c r="C26" s="4" t="s">
        <v>64</v>
      </c>
      <c r="D26" s="4" t="s">
        <v>60</v>
      </c>
      <c r="E26" s="4">
        <v>9</v>
      </c>
      <c r="F26" s="4"/>
      <c r="G26" s="4">
        <f t="shared" si="2"/>
        <v>0</v>
      </c>
      <c r="H26" s="4"/>
    </row>
    <row r="27" customHeight="1" spans="1:8">
      <c r="A27" s="4">
        <v>6</v>
      </c>
      <c r="B27" s="4" t="s">
        <v>65</v>
      </c>
      <c r="C27" s="4" t="s">
        <v>66</v>
      </c>
      <c r="D27" s="4" t="s">
        <v>60</v>
      </c>
      <c r="E27" s="4">
        <v>91</v>
      </c>
      <c r="F27" s="4"/>
      <c r="G27" s="4">
        <f t="shared" si="2"/>
        <v>0</v>
      </c>
      <c r="H27" s="4"/>
    </row>
    <row r="28" customHeight="1" spans="1:8">
      <c r="A28" s="4">
        <v>7</v>
      </c>
      <c r="B28" s="4" t="s">
        <v>65</v>
      </c>
      <c r="C28" s="4" t="s">
        <v>67</v>
      </c>
      <c r="D28" s="4" t="s">
        <v>60</v>
      </c>
      <c r="E28" s="4">
        <v>43</v>
      </c>
      <c r="F28" s="4"/>
      <c r="G28" s="4">
        <f t="shared" si="2"/>
        <v>0</v>
      </c>
      <c r="H28" s="4"/>
    </row>
    <row r="29" customHeight="1" spans="1:8">
      <c r="A29" s="4">
        <v>8</v>
      </c>
      <c r="B29" s="4" t="s">
        <v>65</v>
      </c>
      <c r="C29" s="4" t="s">
        <v>68</v>
      </c>
      <c r="D29" s="4" t="s">
        <v>60</v>
      </c>
      <c r="E29" s="4">
        <v>195</v>
      </c>
      <c r="F29" s="4"/>
      <c r="G29" s="4">
        <f t="shared" si="2"/>
        <v>0</v>
      </c>
      <c r="H29" s="4"/>
    </row>
    <row r="30" customHeight="1" spans="1:8">
      <c r="A30" s="4">
        <v>9</v>
      </c>
      <c r="B30" s="4" t="s">
        <v>65</v>
      </c>
      <c r="C30" s="4" t="s">
        <v>69</v>
      </c>
      <c r="D30" s="4" t="s">
        <v>60</v>
      </c>
      <c r="E30" s="4">
        <v>51</v>
      </c>
      <c r="F30" s="4"/>
      <c r="G30" s="4">
        <f t="shared" si="2"/>
        <v>0</v>
      </c>
      <c r="H30" s="4"/>
    </row>
    <row r="31" customHeight="1" spans="1:8">
      <c r="A31" s="4">
        <v>10</v>
      </c>
      <c r="B31" s="4" t="s">
        <v>65</v>
      </c>
      <c r="C31" s="4" t="s">
        <v>70</v>
      </c>
      <c r="D31" s="4" t="s">
        <v>60</v>
      </c>
      <c r="E31" s="4">
        <v>20.5</v>
      </c>
      <c r="F31" s="4"/>
      <c r="G31" s="4">
        <f t="shared" si="2"/>
        <v>0</v>
      </c>
      <c r="H31" s="4"/>
    </row>
    <row r="32" customHeight="1" spans="1:8">
      <c r="A32" s="4">
        <v>11</v>
      </c>
      <c r="B32" s="4" t="s">
        <v>65</v>
      </c>
      <c r="C32" s="4" t="s">
        <v>71</v>
      </c>
      <c r="D32" s="4" t="s">
        <v>60</v>
      </c>
      <c r="E32" s="4">
        <v>83</v>
      </c>
      <c r="F32" s="4"/>
      <c r="G32" s="4">
        <f t="shared" si="2"/>
        <v>0</v>
      </c>
      <c r="H32" s="4"/>
    </row>
    <row r="33" customHeight="1" spans="1:8">
      <c r="A33" s="4">
        <v>12</v>
      </c>
      <c r="B33" s="4" t="s">
        <v>65</v>
      </c>
      <c r="C33" s="4" t="s">
        <v>72</v>
      </c>
      <c r="D33" s="4" t="s">
        <v>60</v>
      </c>
      <c r="E33" s="4">
        <v>203</v>
      </c>
      <c r="F33" s="4"/>
      <c r="G33" s="4">
        <f t="shared" si="2"/>
        <v>0</v>
      </c>
      <c r="H33" s="4"/>
    </row>
    <row r="34" customHeight="1" spans="1:8">
      <c r="A34" s="4">
        <v>13</v>
      </c>
      <c r="B34" s="4" t="s">
        <v>73</v>
      </c>
      <c r="C34" s="4" t="s">
        <v>74</v>
      </c>
      <c r="D34" s="4" t="s">
        <v>75</v>
      </c>
      <c r="E34" s="4">
        <v>42.5</v>
      </c>
      <c r="F34" s="4"/>
      <c r="G34" s="4">
        <f t="shared" si="2"/>
        <v>0</v>
      </c>
      <c r="H34" s="4"/>
    </row>
    <row r="35" customHeight="1" spans="1:8">
      <c r="A35" s="4">
        <v>14</v>
      </c>
      <c r="B35" s="4" t="s">
        <v>76</v>
      </c>
      <c r="C35" s="4" t="s">
        <v>77</v>
      </c>
      <c r="D35" s="4" t="s">
        <v>78</v>
      </c>
      <c r="E35" s="4">
        <v>986</v>
      </c>
      <c r="F35" s="4"/>
      <c r="G35" s="4">
        <f t="shared" si="2"/>
        <v>0</v>
      </c>
      <c r="H35" s="4"/>
    </row>
    <row r="36" customHeight="1" spans="1:8">
      <c r="A36" s="4">
        <v>15</v>
      </c>
      <c r="B36" s="4" t="s">
        <v>79</v>
      </c>
      <c r="C36" s="4" t="s">
        <v>80</v>
      </c>
      <c r="D36" s="4" t="s">
        <v>81</v>
      </c>
      <c r="E36" s="4">
        <v>16</v>
      </c>
      <c r="F36" s="4"/>
      <c r="G36" s="4">
        <f t="shared" si="2"/>
        <v>0</v>
      </c>
      <c r="H36" s="4"/>
    </row>
    <row r="37" customHeight="1" spans="1:8">
      <c r="A37" s="4">
        <v>16</v>
      </c>
      <c r="B37" s="4" t="s">
        <v>79</v>
      </c>
      <c r="C37" s="4" t="s">
        <v>59</v>
      </c>
      <c r="D37" s="4" t="s">
        <v>81</v>
      </c>
      <c r="E37" s="4">
        <v>1</v>
      </c>
      <c r="F37" s="4"/>
      <c r="G37" s="4">
        <f t="shared" si="2"/>
        <v>0</v>
      </c>
      <c r="H37" s="4"/>
    </row>
    <row r="38" customHeight="1" spans="1:8">
      <c r="A38" s="4">
        <v>17</v>
      </c>
      <c r="B38" s="4" t="s">
        <v>79</v>
      </c>
      <c r="C38" s="4" t="s">
        <v>61</v>
      </c>
      <c r="D38" s="4" t="s">
        <v>81</v>
      </c>
      <c r="E38" s="4">
        <v>16</v>
      </c>
      <c r="F38" s="4"/>
      <c r="G38" s="4">
        <f t="shared" si="2"/>
        <v>0</v>
      </c>
      <c r="H38" s="4"/>
    </row>
    <row r="39" customHeight="1" spans="1:8">
      <c r="A39" s="4">
        <v>18</v>
      </c>
      <c r="B39" s="4" t="s">
        <v>82</v>
      </c>
      <c r="C39" s="4" t="s">
        <v>62</v>
      </c>
      <c r="D39" s="4" t="s">
        <v>81</v>
      </c>
      <c r="E39" s="4">
        <v>4</v>
      </c>
      <c r="F39" s="4"/>
      <c r="G39" s="4">
        <f t="shared" si="2"/>
        <v>0</v>
      </c>
      <c r="H39" s="4"/>
    </row>
    <row r="40" customHeight="1" spans="1:8">
      <c r="A40" s="4">
        <v>19</v>
      </c>
      <c r="B40" s="4" t="s">
        <v>82</v>
      </c>
      <c r="C40" s="4" t="s">
        <v>83</v>
      </c>
      <c r="D40" s="4" t="s">
        <v>81</v>
      </c>
      <c r="E40" s="4">
        <v>1</v>
      </c>
      <c r="F40" s="4"/>
      <c r="G40" s="4">
        <f t="shared" si="2"/>
        <v>0</v>
      </c>
      <c r="H40" s="4"/>
    </row>
    <row r="41" customHeight="1" spans="1:8">
      <c r="A41" s="4">
        <v>20</v>
      </c>
      <c r="B41" s="4" t="s">
        <v>82</v>
      </c>
      <c r="C41" s="4" t="s">
        <v>84</v>
      </c>
      <c r="D41" s="4" t="s">
        <v>81</v>
      </c>
      <c r="E41" s="4">
        <v>2</v>
      </c>
      <c r="F41" s="4"/>
      <c r="G41" s="4">
        <f t="shared" si="2"/>
        <v>0</v>
      </c>
      <c r="H41" s="4"/>
    </row>
    <row r="42" customHeight="1" spans="1:8">
      <c r="A42" s="4">
        <v>21</v>
      </c>
      <c r="B42" s="4" t="s">
        <v>85</v>
      </c>
      <c r="C42" s="4" t="s">
        <v>63</v>
      </c>
      <c r="D42" s="4" t="s">
        <v>81</v>
      </c>
      <c r="E42" s="4">
        <v>24</v>
      </c>
      <c r="F42" s="4"/>
      <c r="G42" s="4">
        <f t="shared" si="2"/>
        <v>0</v>
      </c>
      <c r="H42" s="4"/>
    </row>
    <row r="43" customHeight="1" spans="1:8">
      <c r="A43" s="4">
        <v>22</v>
      </c>
      <c r="B43" s="4" t="s">
        <v>85</v>
      </c>
      <c r="C43" s="4" t="s">
        <v>64</v>
      </c>
      <c r="D43" s="4" t="s">
        <v>81</v>
      </c>
      <c r="E43" s="4">
        <v>6</v>
      </c>
      <c r="F43" s="4"/>
      <c r="G43" s="4">
        <f t="shared" si="2"/>
        <v>0</v>
      </c>
      <c r="H43" s="4"/>
    </row>
    <row r="44" customHeight="1" spans="1:8">
      <c r="A44" s="4">
        <v>23</v>
      </c>
      <c r="B44" s="4" t="s">
        <v>85</v>
      </c>
      <c r="C44" s="4" t="s">
        <v>66</v>
      </c>
      <c r="D44" s="4" t="s">
        <v>81</v>
      </c>
      <c r="E44" s="4">
        <v>18</v>
      </c>
      <c r="F44" s="4"/>
      <c r="G44" s="4">
        <f t="shared" si="2"/>
        <v>0</v>
      </c>
      <c r="H44" s="4"/>
    </row>
    <row r="45" customHeight="1" spans="1:8">
      <c r="A45" s="4">
        <v>24</v>
      </c>
      <c r="B45" s="4" t="s">
        <v>85</v>
      </c>
      <c r="C45" s="4" t="s">
        <v>67</v>
      </c>
      <c r="D45" s="4" t="s">
        <v>81</v>
      </c>
      <c r="E45" s="4">
        <v>7</v>
      </c>
      <c r="F45" s="4"/>
      <c r="G45" s="4">
        <f t="shared" si="2"/>
        <v>0</v>
      </c>
      <c r="H45" s="4"/>
    </row>
    <row r="46" customHeight="1" spans="1:8">
      <c r="A46" s="4">
        <v>25</v>
      </c>
      <c r="B46" s="4" t="s">
        <v>85</v>
      </c>
      <c r="C46" s="4" t="s">
        <v>68</v>
      </c>
      <c r="D46" s="4" t="s">
        <v>81</v>
      </c>
      <c r="E46" s="4">
        <v>18</v>
      </c>
      <c r="F46" s="4"/>
      <c r="G46" s="4">
        <f t="shared" si="2"/>
        <v>0</v>
      </c>
      <c r="H46" s="4"/>
    </row>
    <row r="47" customHeight="1" spans="1:8">
      <c r="A47" s="4">
        <v>26</v>
      </c>
      <c r="B47" s="4" t="s">
        <v>85</v>
      </c>
      <c r="C47" s="4" t="s">
        <v>69</v>
      </c>
      <c r="D47" s="4" t="s">
        <v>81</v>
      </c>
      <c r="E47" s="4">
        <v>12</v>
      </c>
      <c r="F47" s="4"/>
      <c r="G47" s="4">
        <f t="shared" si="2"/>
        <v>0</v>
      </c>
      <c r="H47" s="4"/>
    </row>
    <row r="48" customHeight="1" spans="1:8">
      <c r="A48" s="4">
        <v>27</v>
      </c>
      <c r="B48" s="4" t="s">
        <v>85</v>
      </c>
      <c r="C48" s="4" t="s">
        <v>70</v>
      </c>
      <c r="D48" s="4" t="s">
        <v>81</v>
      </c>
      <c r="E48" s="4">
        <v>4</v>
      </c>
      <c r="F48" s="4"/>
      <c r="G48" s="4">
        <f t="shared" si="2"/>
        <v>0</v>
      </c>
      <c r="H48" s="4"/>
    </row>
    <row r="49" customHeight="1" spans="1:8">
      <c r="A49" s="4">
        <v>28</v>
      </c>
      <c r="B49" s="4" t="s">
        <v>85</v>
      </c>
      <c r="C49" s="4" t="s">
        <v>71</v>
      </c>
      <c r="D49" s="4" t="s">
        <v>81</v>
      </c>
      <c r="E49" s="4">
        <v>5</v>
      </c>
      <c r="F49" s="4"/>
      <c r="G49" s="4">
        <f t="shared" si="2"/>
        <v>0</v>
      </c>
      <c r="H49" s="4"/>
    </row>
    <row r="50" customHeight="1" spans="1:8">
      <c r="A50" s="4">
        <v>29</v>
      </c>
      <c r="B50" s="4" t="s">
        <v>85</v>
      </c>
      <c r="C50" s="4" t="s">
        <v>72</v>
      </c>
      <c r="D50" s="4" t="s">
        <v>81</v>
      </c>
      <c r="E50" s="4">
        <v>3</v>
      </c>
      <c r="F50" s="4"/>
      <c r="G50" s="4">
        <f t="shared" si="2"/>
        <v>0</v>
      </c>
      <c r="H50" s="4"/>
    </row>
    <row r="51" customHeight="1" spans="1:8">
      <c r="A51" s="4">
        <v>30</v>
      </c>
      <c r="B51" s="4" t="s">
        <v>86</v>
      </c>
      <c r="C51" s="4" t="s">
        <v>66</v>
      </c>
      <c r="D51" s="4" t="s">
        <v>81</v>
      </c>
      <c r="E51" s="4">
        <v>1</v>
      </c>
      <c r="F51" s="4"/>
      <c r="G51" s="4">
        <f t="shared" si="2"/>
        <v>0</v>
      </c>
      <c r="H51" s="4"/>
    </row>
    <row r="52" customHeight="1" spans="1:8">
      <c r="A52" s="4">
        <v>31</v>
      </c>
      <c r="B52" s="4" t="s">
        <v>87</v>
      </c>
      <c r="C52" s="4" t="s">
        <v>66</v>
      </c>
      <c r="D52" s="4" t="s">
        <v>81</v>
      </c>
      <c r="E52" s="4">
        <v>2</v>
      </c>
      <c r="F52" s="4"/>
      <c r="G52" s="4">
        <f t="shared" si="2"/>
        <v>0</v>
      </c>
      <c r="H52" s="4"/>
    </row>
    <row r="53" customHeight="1" spans="1:8">
      <c r="A53" s="4">
        <v>32</v>
      </c>
      <c r="B53" s="4" t="s">
        <v>87</v>
      </c>
      <c r="C53" s="4" t="s">
        <v>67</v>
      </c>
      <c r="D53" s="4" t="s">
        <v>81</v>
      </c>
      <c r="E53" s="4">
        <v>1</v>
      </c>
      <c r="F53" s="4"/>
      <c r="G53" s="4">
        <f t="shared" si="2"/>
        <v>0</v>
      </c>
      <c r="H53" s="4"/>
    </row>
    <row r="54" customHeight="1" spans="1:8">
      <c r="A54" s="4">
        <v>33</v>
      </c>
      <c r="B54" s="4" t="s">
        <v>87</v>
      </c>
      <c r="C54" s="4" t="s">
        <v>68</v>
      </c>
      <c r="D54" s="4" t="s">
        <v>81</v>
      </c>
      <c r="E54" s="4">
        <v>2</v>
      </c>
      <c r="F54" s="4"/>
      <c r="G54" s="4">
        <f t="shared" si="2"/>
        <v>0</v>
      </c>
      <c r="H54" s="4"/>
    </row>
    <row r="55" customHeight="1" spans="1:8">
      <c r="A55" s="4">
        <v>34</v>
      </c>
      <c r="B55" s="4" t="s">
        <v>88</v>
      </c>
      <c r="C55" s="4" t="s">
        <v>64</v>
      </c>
      <c r="D55" s="4" t="s">
        <v>81</v>
      </c>
      <c r="E55" s="4">
        <v>3</v>
      </c>
      <c r="F55" s="4"/>
      <c r="G55" s="4">
        <f t="shared" ref="G55:G85" si="3">E55*F55</f>
        <v>0</v>
      </c>
      <c r="H55" s="4"/>
    </row>
    <row r="56" customHeight="1" spans="1:8">
      <c r="A56" s="4">
        <v>35</v>
      </c>
      <c r="B56" s="4" t="s">
        <v>88</v>
      </c>
      <c r="C56" s="4" t="s">
        <v>66</v>
      </c>
      <c r="D56" s="4" t="s">
        <v>81</v>
      </c>
      <c r="E56" s="4">
        <v>5</v>
      </c>
      <c r="F56" s="4"/>
      <c r="G56" s="4">
        <f t="shared" si="3"/>
        <v>0</v>
      </c>
      <c r="H56" s="4"/>
    </row>
    <row r="57" customHeight="1" spans="1:8">
      <c r="A57" s="4">
        <v>36</v>
      </c>
      <c r="B57" s="4" t="s">
        <v>88</v>
      </c>
      <c r="C57" s="4" t="s">
        <v>67</v>
      </c>
      <c r="D57" s="4" t="s">
        <v>81</v>
      </c>
      <c r="E57" s="4">
        <v>6</v>
      </c>
      <c r="F57" s="4"/>
      <c r="G57" s="4">
        <f t="shared" si="3"/>
        <v>0</v>
      </c>
      <c r="H57" s="4"/>
    </row>
    <row r="58" customHeight="1" spans="1:8">
      <c r="A58" s="4">
        <v>37</v>
      </c>
      <c r="B58" s="4" t="s">
        <v>88</v>
      </c>
      <c r="C58" s="4" t="s">
        <v>68</v>
      </c>
      <c r="D58" s="4" t="s">
        <v>81</v>
      </c>
      <c r="E58" s="4">
        <v>3</v>
      </c>
      <c r="F58" s="4"/>
      <c r="G58" s="4">
        <f t="shared" si="3"/>
        <v>0</v>
      </c>
      <c r="H58" s="4"/>
    </row>
    <row r="59" customHeight="1" spans="1:8">
      <c r="A59" s="4">
        <v>38</v>
      </c>
      <c r="B59" s="4" t="s">
        <v>88</v>
      </c>
      <c r="C59" s="4" t="s">
        <v>69</v>
      </c>
      <c r="D59" s="4" t="s">
        <v>81</v>
      </c>
      <c r="E59" s="4">
        <v>3</v>
      </c>
      <c r="F59" s="4"/>
      <c r="G59" s="4">
        <f t="shared" si="3"/>
        <v>0</v>
      </c>
      <c r="H59" s="4"/>
    </row>
    <row r="60" customHeight="1" spans="1:8">
      <c r="A60" s="4">
        <v>39</v>
      </c>
      <c r="B60" s="4" t="s">
        <v>88</v>
      </c>
      <c r="C60" s="4" t="s">
        <v>72</v>
      </c>
      <c r="D60" s="4" t="s">
        <v>81</v>
      </c>
      <c r="E60" s="4">
        <v>1</v>
      </c>
      <c r="F60" s="4"/>
      <c r="G60" s="4">
        <f t="shared" si="3"/>
        <v>0</v>
      </c>
      <c r="H60" s="4"/>
    </row>
    <row r="61" customHeight="1" spans="1:8">
      <c r="A61" s="4">
        <v>40</v>
      </c>
      <c r="B61" s="4" t="s">
        <v>89</v>
      </c>
      <c r="C61" s="4" t="s">
        <v>80</v>
      </c>
      <c r="D61" s="4" t="s">
        <v>81</v>
      </c>
      <c r="E61" s="4">
        <v>2</v>
      </c>
      <c r="F61" s="4"/>
      <c r="G61" s="4">
        <f t="shared" si="3"/>
        <v>0</v>
      </c>
      <c r="H61" s="4"/>
    </row>
    <row r="62" customHeight="1" spans="1:8">
      <c r="A62" s="4">
        <v>41</v>
      </c>
      <c r="B62" s="4" t="s">
        <v>89</v>
      </c>
      <c r="C62" s="4" t="s">
        <v>61</v>
      </c>
      <c r="D62" s="4" t="s">
        <v>81</v>
      </c>
      <c r="E62" s="4">
        <v>1</v>
      </c>
      <c r="F62" s="4"/>
      <c r="G62" s="4">
        <f t="shared" si="3"/>
        <v>0</v>
      </c>
      <c r="H62" s="4"/>
    </row>
    <row r="63" customHeight="1" spans="1:8">
      <c r="A63" s="4">
        <v>42</v>
      </c>
      <c r="B63" s="4" t="s">
        <v>89</v>
      </c>
      <c r="C63" s="4" t="s">
        <v>62</v>
      </c>
      <c r="D63" s="4" t="s">
        <v>81</v>
      </c>
      <c r="E63" s="4">
        <v>2</v>
      </c>
      <c r="F63" s="4"/>
      <c r="G63" s="4">
        <f t="shared" si="3"/>
        <v>0</v>
      </c>
      <c r="H63" s="4"/>
    </row>
    <row r="64" customHeight="1" spans="1:8">
      <c r="A64" s="4">
        <v>43</v>
      </c>
      <c r="B64" s="4" t="s">
        <v>89</v>
      </c>
      <c r="C64" s="4" t="s">
        <v>83</v>
      </c>
      <c r="D64" s="4" t="s">
        <v>81</v>
      </c>
      <c r="E64" s="4">
        <v>1</v>
      </c>
      <c r="F64" s="4"/>
      <c r="G64" s="4">
        <f t="shared" si="3"/>
        <v>0</v>
      </c>
      <c r="H64" s="4"/>
    </row>
    <row r="65" customHeight="1" spans="1:8">
      <c r="A65" s="4">
        <v>44</v>
      </c>
      <c r="B65" s="4" t="s">
        <v>89</v>
      </c>
      <c r="C65" s="4" t="s">
        <v>66</v>
      </c>
      <c r="D65" s="4" t="s">
        <v>81</v>
      </c>
      <c r="E65" s="4">
        <v>3</v>
      </c>
      <c r="F65" s="4"/>
      <c r="G65" s="4">
        <f t="shared" si="3"/>
        <v>0</v>
      </c>
      <c r="H65" s="4"/>
    </row>
    <row r="66" customHeight="1" spans="1:8">
      <c r="A66" s="4">
        <v>45</v>
      </c>
      <c r="B66" s="4" t="s">
        <v>89</v>
      </c>
      <c r="C66" s="4" t="s">
        <v>69</v>
      </c>
      <c r="D66" s="4" t="s">
        <v>81</v>
      </c>
      <c r="E66" s="4">
        <v>6</v>
      </c>
      <c r="F66" s="4"/>
      <c r="G66" s="4">
        <f t="shared" si="3"/>
        <v>0</v>
      </c>
      <c r="H66" s="4"/>
    </row>
    <row r="67" customHeight="1" spans="1:8">
      <c r="A67" s="4">
        <v>46</v>
      </c>
      <c r="B67" s="4" t="s">
        <v>90</v>
      </c>
      <c r="C67" s="4" t="s">
        <v>61</v>
      </c>
      <c r="D67" s="4" t="s">
        <v>81</v>
      </c>
      <c r="E67" s="4">
        <v>2</v>
      </c>
      <c r="F67" s="4"/>
      <c r="G67" s="4">
        <f t="shared" si="3"/>
        <v>0</v>
      </c>
      <c r="H67" s="4"/>
    </row>
    <row r="68" customHeight="1" spans="1:8">
      <c r="A68" s="4">
        <v>47</v>
      </c>
      <c r="B68" s="4" t="s">
        <v>90</v>
      </c>
      <c r="C68" s="4" t="s">
        <v>83</v>
      </c>
      <c r="D68" s="4" t="s">
        <v>81</v>
      </c>
      <c r="E68" s="4">
        <v>7</v>
      </c>
      <c r="F68" s="4"/>
      <c r="G68" s="4">
        <f t="shared" si="3"/>
        <v>0</v>
      </c>
      <c r="H68" s="4"/>
    </row>
    <row r="69" customHeight="1" spans="1:8">
      <c r="A69" s="4">
        <v>48</v>
      </c>
      <c r="B69" s="4" t="s">
        <v>90</v>
      </c>
      <c r="C69" s="4" t="s">
        <v>66</v>
      </c>
      <c r="D69" s="4" t="s">
        <v>81</v>
      </c>
      <c r="E69" s="4">
        <v>3</v>
      </c>
      <c r="F69" s="4"/>
      <c r="G69" s="4">
        <f t="shared" si="3"/>
        <v>0</v>
      </c>
      <c r="H69" s="4"/>
    </row>
    <row r="70" customHeight="1" spans="1:8">
      <c r="A70" s="4">
        <v>49</v>
      </c>
      <c r="B70" s="4" t="s">
        <v>90</v>
      </c>
      <c r="C70" s="4" t="s">
        <v>68</v>
      </c>
      <c r="D70" s="4" t="s">
        <v>81</v>
      </c>
      <c r="E70" s="4">
        <v>6</v>
      </c>
      <c r="F70" s="4"/>
      <c r="G70" s="4">
        <f t="shared" si="3"/>
        <v>0</v>
      </c>
      <c r="H70" s="4"/>
    </row>
    <row r="71" customHeight="1" spans="1:8">
      <c r="A71" s="4">
        <v>50</v>
      </c>
      <c r="B71" s="4" t="s">
        <v>90</v>
      </c>
      <c r="C71" s="4" t="s">
        <v>69</v>
      </c>
      <c r="D71" s="4" t="s">
        <v>81</v>
      </c>
      <c r="E71" s="4">
        <v>3</v>
      </c>
      <c r="F71" s="4"/>
      <c r="G71" s="4">
        <f t="shared" si="3"/>
        <v>0</v>
      </c>
      <c r="H71" s="4"/>
    </row>
    <row r="72" customHeight="1" spans="1:8">
      <c r="A72" s="4">
        <v>51</v>
      </c>
      <c r="B72" s="4" t="s">
        <v>91</v>
      </c>
      <c r="C72" s="4" t="s">
        <v>61</v>
      </c>
      <c r="D72" s="4" t="s">
        <v>81</v>
      </c>
      <c r="E72" s="4">
        <v>1</v>
      </c>
      <c r="F72" s="4"/>
      <c r="G72" s="4">
        <f t="shared" si="3"/>
        <v>0</v>
      </c>
      <c r="H72" s="4"/>
    </row>
    <row r="73" customHeight="1" spans="1:8">
      <c r="A73" s="4">
        <v>52</v>
      </c>
      <c r="B73" s="4" t="s">
        <v>91</v>
      </c>
      <c r="C73" s="4" t="s">
        <v>83</v>
      </c>
      <c r="D73" s="4" t="s">
        <v>81</v>
      </c>
      <c r="E73" s="4">
        <v>1</v>
      </c>
      <c r="F73" s="4"/>
      <c r="G73" s="4">
        <f t="shared" si="3"/>
        <v>0</v>
      </c>
      <c r="H73" s="4"/>
    </row>
    <row r="74" customHeight="1" spans="1:8">
      <c r="A74" s="4">
        <v>53</v>
      </c>
      <c r="B74" s="4" t="s">
        <v>92</v>
      </c>
      <c r="C74" s="4" t="s">
        <v>68</v>
      </c>
      <c r="D74" s="4" t="s">
        <v>81</v>
      </c>
      <c r="E74" s="4">
        <v>3</v>
      </c>
      <c r="F74" s="4"/>
      <c r="G74" s="4">
        <f t="shared" si="3"/>
        <v>0</v>
      </c>
      <c r="H74" s="4"/>
    </row>
    <row r="75" customHeight="1" spans="1:8">
      <c r="A75" s="4">
        <v>54</v>
      </c>
      <c r="B75" s="4" t="s">
        <v>93</v>
      </c>
      <c r="C75" s="4" t="s">
        <v>68</v>
      </c>
      <c r="D75" s="4" t="s">
        <v>81</v>
      </c>
      <c r="E75" s="4">
        <v>1</v>
      </c>
      <c r="F75" s="4"/>
      <c r="G75" s="4">
        <f t="shared" si="3"/>
        <v>0</v>
      </c>
      <c r="H75" s="4"/>
    </row>
    <row r="76" customHeight="1" spans="1:8">
      <c r="A76" s="4">
        <v>55</v>
      </c>
      <c r="B76" s="4" t="s">
        <v>93</v>
      </c>
      <c r="C76" s="4" t="s">
        <v>71</v>
      </c>
      <c r="D76" s="4" t="s">
        <v>81</v>
      </c>
      <c r="E76" s="4">
        <v>1</v>
      </c>
      <c r="F76" s="4"/>
      <c r="G76" s="4">
        <f t="shared" si="3"/>
        <v>0</v>
      </c>
      <c r="H76" s="4"/>
    </row>
    <row r="77" customHeight="1" spans="1:8">
      <c r="A77" s="4">
        <v>56</v>
      </c>
      <c r="B77" s="4" t="s">
        <v>94</v>
      </c>
      <c r="C77" s="4" t="s">
        <v>80</v>
      </c>
      <c r="D77" s="4" t="s">
        <v>81</v>
      </c>
      <c r="E77" s="4">
        <v>4</v>
      </c>
      <c r="F77" s="4"/>
      <c r="G77" s="4">
        <f t="shared" si="3"/>
        <v>0</v>
      </c>
      <c r="H77" s="4"/>
    </row>
    <row r="78" customHeight="1" spans="1:8">
      <c r="A78" s="4">
        <v>57</v>
      </c>
      <c r="B78" s="4" t="s">
        <v>94</v>
      </c>
      <c r="C78" s="4" t="s">
        <v>61</v>
      </c>
      <c r="D78" s="4" t="s">
        <v>81</v>
      </c>
      <c r="E78" s="4">
        <v>4</v>
      </c>
      <c r="F78" s="4"/>
      <c r="G78" s="4">
        <f t="shared" si="3"/>
        <v>0</v>
      </c>
      <c r="H78" s="4"/>
    </row>
    <row r="79" customHeight="1" spans="1:8">
      <c r="A79" s="4">
        <v>58</v>
      </c>
      <c r="B79" s="4" t="s">
        <v>94</v>
      </c>
      <c r="C79" s="4" t="s">
        <v>62</v>
      </c>
      <c r="D79" s="4" t="s">
        <v>81</v>
      </c>
      <c r="E79" s="4">
        <v>4</v>
      </c>
      <c r="F79" s="4"/>
      <c r="G79" s="4">
        <f t="shared" si="3"/>
        <v>0</v>
      </c>
      <c r="H79" s="4"/>
    </row>
    <row r="80" customHeight="1" spans="1:8">
      <c r="A80" s="4">
        <v>59</v>
      </c>
      <c r="B80" s="4" t="s">
        <v>94</v>
      </c>
      <c r="C80" s="4" t="s">
        <v>66</v>
      </c>
      <c r="D80" s="4" t="s">
        <v>81</v>
      </c>
      <c r="E80" s="4">
        <v>6</v>
      </c>
      <c r="F80" s="4"/>
      <c r="G80" s="4">
        <f t="shared" si="3"/>
        <v>0</v>
      </c>
      <c r="H80" s="4"/>
    </row>
    <row r="81" customHeight="1" spans="1:8">
      <c r="A81" s="4">
        <v>60</v>
      </c>
      <c r="B81" s="4" t="s">
        <v>94</v>
      </c>
      <c r="C81" s="4" t="s">
        <v>68</v>
      </c>
      <c r="D81" s="4" t="s">
        <v>81</v>
      </c>
      <c r="E81" s="4">
        <v>12</v>
      </c>
      <c r="F81" s="4"/>
      <c r="G81" s="4">
        <f t="shared" si="3"/>
        <v>0</v>
      </c>
      <c r="H81" s="4"/>
    </row>
    <row r="82" customHeight="1" spans="1:8">
      <c r="A82" s="4">
        <v>61</v>
      </c>
      <c r="B82" s="4" t="s">
        <v>94</v>
      </c>
      <c r="C82" s="4" t="s">
        <v>69</v>
      </c>
      <c r="D82" s="4" t="s">
        <v>81</v>
      </c>
      <c r="E82" s="4">
        <v>12</v>
      </c>
      <c r="F82" s="4"/>
      <c r="G82" s="4">
        <f t="shared" si="3"/>
        <v>0</v>
      </c>
      <c r="H82" s="4"/>
    </row>
    <row r="83" customHeight="1" spans="1:8">
      <c r="A83" s="4">
        <v>62</v>
      </c>
      <c r="B83" s="4" t="s">
        <v>95</v>
      </c>
      <c r="C83" s="4" t="s">
        <v>96</v>
      </c>
      <c r="D83" s="4" t="s">
        <v>81</v>
      </c>
      <c r="E83" s="4">
        <v>70</v>
      </c>
      <c r="F83" s="4"/>
      <c r="G83" s="4">
        <f t="shared" si="3"/>
        <v>0</v>
      </c>
      <c r="H83" s="4"/>
    </row>
    <row r="84" customHeight="1" spans="1:8">
      <c r="A84" s="4">
        <v>63</v>
      </c>
      <c r="B84" s="4" t="s">
        <v>97</v>
      </c>
      <c r="C84" s="4" t="s">
        <v>98</v>
      </c>
      <c r="D84" s="4" t="s">
        <v>81</v>
      </c>
      <c r="E84" s="4">
        <v>30</v>
      </c>
      <c r="F84" s="4"/>
      <c r="G84" s="4">
        <f t="shared" si="3"/>
        <v>0</v>
      </c>
      <c r="H84" s="4"/>
    </row>
    <row r="85" customHeight="1" spans="1:8">
      <c r="A85" s="4">
        <v>64</v>
      </c>
      <c r="B85" s="4" t="s">
        <v>99</v>
      </c>
      <c r="C85" s="4" t="s">
        <v>100</v>
      </c>
      <c r="D85" s="4" t="s">
        <v>81</v>
      </c>
      <c r="E85" s="4">
        <v>10</v>
      </c>
      <c r="F85" s="4"/>
      <c r="G85" s="4">
        <f t="shared" si="3"/>
        <v>0</v>
      </c>
      <c r="H85" s="4"/>
    </row>
  </sheetData>
  <mergeCells count="4">
    <mergeCell ref="A1:H1"/>
    <mergeCell ref="B3:C3"/>
    <mergeCell ref="B4:C4"/>
    <mergeCell ref="B21:C21"/>
  </mergeCells>
  <pageMargins left="0.751388888888889" right="0.751388888888889" top="1" bottom="1" header="0.5" footer="0.5"/>
  <pageSetup paperSize="9" scale="81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2"/>
  <sheetViews>
    <sheetView topLeftCell="A22" workbookViewId="0">
      <selection activeCell="H5" sqref="H5:H89"/>
    </sheetView>
  </sheetViews>
  <sheetFormatPr defaultColWidth="8.89166666666667" defaultRowHeight="30" customHeight="1" outlineLevelCol="7"/>
  <cols>
    <col min="1" max="1" width="7.775" style="34" customWidth="1"/>
    <col min="2" max="2" width="15.4416666666667" style="34" customWidth="1"/>
    <col min="3" max="3" width="25.5583333333333" style="35" customWidth="1"/>
    <col min="4" max="5" width="8.89166666666667" style="34"/>
    <col min="6" max="6" width="8.89166666666667" style="34" customWidth="1"/>
    <col min="7" max="7" width="10.1083333333333" style="34" customWidth="1"/>
    <col min="8" max="8" width="7.89166666666667" style="34" customWidth="1"/>
    <col min="9" max="16384" width="8.89166666666667" style="34"/>
  </cols>
  <sheetData>
    <row r="1" customHeight="1" spans="1:8">
      <c r="A1" s="3" t="s">
        <v>101</v>
      </c>
      <c r="B1" s="3"/>
      <c r="C1" s="52"/>
      <c r="D1" s="3"/>
      <c r="E1" s="3"/>
      <c r="F1" s="3"/>
      <c r="G1" s="3"/>
      <c r="H1" s="3"/>
    </row>
    <row r="2" customHeight="1" spans="1:8">
      <c r="A2" s="4" t="s">
        <v>15</v>
      </c>
      <c r="B2" s="4" t="s">
        <v>16</v>
      </c>
      <c r="C2" s="11" t="s">
        <v>17</v>
      </c>
      <c r="D2" s="4" t="s">
        <v>18</v>
      </c>
      <c r="E2" s="4" t="s">
        <v>19</v>
      </c>
      <c r="F2" s="4" t="s">
        <v>20</v>
      </c>
      <c r="G2" s="4" t="s">
        <v>21</v>
      </c>
      <c r="H2" s="4" t="s">
        <v>22</v>
      </c>
    </row>
    <row r="3" s="50" customFormat="1" customHeight="1" spans="1:8">
      <c r="A3" s="5" t="s">
        <v>23</v>
      </c>
      <c r="B3" s="6" t="s">
        <v>102</v>
      </c>
      <c r="C3" s="7"/>
      <c r="D3" s="5"/>
      <c r="E3" s="5"/>
      <c r="F3" s="5"/>
      <c r="G3" s="5">
        <f>G4+G90</f>
        <v>0</v>
      </c>
      <c r="H3" s="5"/>
    </row>
    <row r="4" s="50" customFormat="1" customHeight="1" spans="1:8">
      <c r="A4" s="5" t="s">
        <v>25</v>
      </c>
      <c r="B4" s="6" t="s">
        <v>26</v>
      </c>
      <c r="C4" s="7"/>
      <c r="D4" s="37"/>
      <c r="E4" s="37"/>
      <c r="F4" s="37"/>
      <c r="G4" s="5">
        <f>SUM(G5:G89)</f>
        <v>0</v>
      </c>
      <c r="H4" s="37"/>
    </row>
    <row r="5" customHeight="1" spans="1:8">
      <c r="A5" s="4">
        <v>1</v>
      </c>
      <c r="B5" s="4" t="s">
        <v>103</v>
      </c>
      <c r="C5" s="11" t="s">
        <v>104</v>
      </c>
      <c r="D5" s="4" t="s">
        <v>29</v>
      </c>
      <c r="E5" s="4">
        <v>16</v>
      </c>
      <c r="F5" s="4"/>
      <c r="G5" s="4">
        <f>E5*F5</f>
        <v>0</v>
      </c>
      <c r="H5" s="4"/>
    </row>
    <row r="6" customHeight="1" spans="1:8">
      <c r="A6" s="4">
        <v>2</v>
      </c>
      <c r="B6" s="4" t="s">
        <v>103</v>
      </c>
      <c r="C6" s="11" t="s">
        <v>105</v>
      </c>
      <c r="D6" s="4" t="s">
        <v>29</v>
      </c>
      <c r="E6" s="4">
        <v>302</v>
      </c>
      <c r="F6" s="4"/>
      <c r="G6" s="4">
        <f t="shared" ref="G6:G23" si="0">E6*F6</f>
        <v>0</v>
      </c>
      <c r="H6" s="4"/>
    </row>
    <row r="7" customHeight="1" spans="1:8">
      <c r="A7" s="4">
        <v>3</v>
      </c>
      <c r="B7" s="4" t="s">
        <v>103</v>
      </c>
      <c r="C7" s="11" t="s">
        <v>106</v>
      </c>
      <c r="D7" s="4" t="s">
        <v>29</v>
      </c>
      <c r="E7" s="4">
        <v>227</v>
      </c>
      <c r="F7" s="4"/>
      <c r="G7" s="4">
        <f t="shared" si="0"/>
        <v>0</v>
      </c>
      <c r="H7" s="4"/>
    </row>
    <row r="8" customHeight="1" spans="1:8">
      <c r="A8" s="4">
        <v>4</v>
      </c>
      <c r="B8" s="4" t="s">
        <v>103</v>
      </c>
      <c r="C8" s="11" t="s">
        <v>107</v>
      </c>
      <c r="D8" s="4" t="s">
        <v>29</v>
      </c>
      <c r="E8" s="4">
        <v>53</v>
      </c>
      <c r="F8" s="4"/>
      <c r="G8" s="4">
        <f t="shared" si="0"/>
        <v>0</v>
      </c>
      <c r="H8" s="4"/>
    </row>
    <row r="9" customHeight="1" spans="1:8">
      <c r="A9" s="4">
        <v>5</v>
      </c>
      <c r="B9" s="4" t="s">
        <v>103</v>
      </c>
      <c r="C9" s="11" t="s">
        <v>108</v>
      </c>
      <c r="D9" s="4" t="s">
        <v>29</v>
      </c>
      <c r="E9" s="4">
        <v>3</v>
      </c>
      <c r="F9" s="4"/>
      <c r="G9" s="4">
        <f t="shared" si="0"/>
        <v>0</v>
      </c>
      <c r="H9" s="4"/>
    </row>
    <row r="10" customHeight="1" spans="1:8">
      <c r="A10" s="4">
        <v>6</v>
      </c>
      <c r="B10" s="4" t="s">
        <v>103</v>
      </c>
      <c r="C10" s="11" t="s">
        <v>109</v>
      </c>
      <c r="D10" s="4" t="s">
        <v>29</v>
      </c>
      <c r="E10" s="4">
        <v>5</v>
      </c>
      <c r="F10" s="4"/>
      <c r="G10" s="4">
        <f t="shared" si="0"/>
        <v>0</v>
      </c>
      <c r="H10" s="4"/>
    </row>
    <row r="11" customHeight="1" spans="1:8">
      <c r="A11" s="4">
        <v>7</v>
      </c>
      <c r="B11" s="4" t="s">
        <v>110</v>
      </c>
      <c r="C11" s="11" t="s">
        <v>109</v>
      </c>
      <c r="D11" s="4" t="s">
        <v>29</v>
      </c>
      <c r="E11" s="4">
        <v>10</v>
      </c>
      <c r="F11" s="4"/>
      <c r="G11" s="4">
        <f t="shared" si="0"/>
        <v>0</v>
      </c>
      <c r="H11" s="4"/>
    </row>
    <row r="12" customHeight="1" spans="1:8">
      <c r="A12" s="4">
        <v>8</v>
      </c>
      <c r="B12" s="4" t="s">
        <v>111</v>
      </c>
      <c r="C12" s="11"/>
      <c r="D12" s="4" t="s">
        <v>29</v>
      </c>
      <c r="E12" s="4">
        <v>616</v>
      </c>
      <c r="F12" s="4"/>
      <c r="G12" s="4">
        <f t="shared" si="0"/>
        <v>0</v>
      </c>
      <c r="H12" s="4"/>
    </row>
    <row r="13" customHeight="1" spans="1:8">
      <c r="A13" s="4">
        <v>9</v>
      </c>
      <c r="B13" s="4" t="s">
        <v>112</v>
      </c>
      <c r="C13" s="11" t="s">
        <v>113</v>
      </c>
      <c r="D13" s="4" t="s">
        <v>29</v>
      </c>
      <c r="E13" s="4">
        <v>1</v>
      </c>
      <c r="F13" s="4"/>
      <c r="G13" s="4">
        <f t="shared" si="0"/>
        <v>0</v>
      </c>
      <c r="H13" s="4"/>
    </row>
    <row r="14" customHeight="1" spans="1:8">
      <c r="A14" s="4">
        <v>10</v>
      </c>
      <c r="B14" s="4" t="s">
        <v>114</v>
      </c>
      <c r="C14" s="11" t="s">
        <v>115</v>
      </c>
      <c r="D14" s="4" t="s">
        <v>29</v>
      </c>
      <c r="E14" s="4">
        <v>3</v>
      </c>
      <c r="F14" s="4"/>
      <c r="G14" s="4">
        <f t="shared" si="0"/>
        <v>0</v>
      </c>
      <c r="H14" s="4"/>
    </row>
    <row r="15" customHeight="1" spans="1:8">
      <c r="A15" s="4">
        <v>11</v>
      </c>
      <c r="B15" s="4" t="s">
        <v>114</v>
      </c>
      <c r="C15" s="11" t="s">
        <v>116</v>
      </c>
      <c r="D15" s="4" t="s">
        <v>29</v>
      </c>
      <c r="E15" s="4">
        <v>1</v>
      </c>
      <c r="F15" s="4"/>
      <c r="G15" s="4">
        <f t="shared" si="0"/>
        <v>0</v>
      </c>
      <c r="H15" s="4"/>
    </row>
    <row r="16" customHeight="1" spans="1:8">
      <c r="A16" s="4">
        <v>12</v>
      </c>
      <c r="B16" s="4" t="s">
        <v>114</v>
      </c>
      <c r="C16" s="11" t="s">
        <v>117</v>
      </c>
      <c r="D16" s="4" t="s">
        <v>29</v>
      </c>
      <c r="E16" s="4">
        <v>2</v>
      </c>
      <c r="F16" s="4"/>
      <c r="G16" s="4">
        <f t="shared" si="0"/>
        <v>0</v>
      </c>
      <c r="H16" s="4"/>
    </row>
    <row r="17" customHeight="1" spans="1:8">
      <c r="A17" s="4">
        <v>13</v>
      </c>
      <c r="B17" s="4" t="s">
        <v>114</v>
      </c>
      <c r="C17" s="11" t="s">
        <v>118</v>
      </c>
      <c r="D17" s="4" t="s">
        <v>29</v>
      </c>
      <c r="E17" s="4">
        <v>1</v>
      </c>
      <c r="F17" s="4"/>
      <c r="G17" s="4">
        <f t="shared" si="0"/>
        <v>0</v>
      </c>
      <c r="H17" s="4"/>
    </row>
    <row r="18" customHeight="1" spans="1:8">
      <c r="A18" s="4">
        <v>14</v>
      </c>
      <c r="B18" s="4" t="s">
        <v>114</v>
      </c>
      <c r="C18" s="11" t="s">
        <v>119</v>
      </c>
      <c r="D18" s="4" t="s">
        <v>29</v>
      </c>
      <c r="E18" s="4">
        <v>1</v>
      </c>
      <c r="F18" s="4"/>
      <c r="G18" s="4">
        <f t="shared" si="0"/>
        <v>0</v>
      </c>
      <c r="H18" s="4"/>
    </row>
    <row r="19" customHeight="1" spans="1:8">
      <c r="A19" s="4">
        <v>15</v>
      </c>
      <c r="B19" s="4" t="s">
        <v>114</v>
      </c>
      <c r="C19" s="11" t="s">
        <v>120</v>
      </c>
      <c r="D19" s="4" t="s">
        <v>29</v>
      </c>
      <c r="E19" s="4">
        <v>1</v>
      </c>
      <c r="F19" s="4"/>
      <c r="G19" s="4">
        <f t="shared" si="0"/>
        <v>0</v>
      </c>
      <c r="H19" s="4"/>
    </row>
    <row r="20" customHeight="1" spans="1:8">
      <c r="A20" s="4">
        <v>16</v>
      </c>
      <c r="B20" s="4" t="s">
        <v>114</v>
      </c>
      <c r="C20" s="11" t="s">
        <v>121</v>
      </c>
      <c r="D20" s="4" t="s">
        <v>29</v>
      </c>
      <c r="E20" s="4">
        <v>1</v>
      </c>
      <c r="F20" s="4"/>
      <c r="G20" s="4">
        <f t="shared" si="0"/>
        <v>0</v>
      </c>
      <c r="H20" s="4"/>
    </row>
    <row r="21" customHeight="1" spans="1:8">
      <c r="A21" s="4">
        <v>17</v>
      </c>
      <c r="B21" s="4" t="s">
        <v>114</v>
      </c>
      <c r="C21" s="11" t="s">
        <v>122</v>
      </c>
      <c r="D21" s="4" t="s">
        <v>29</v>
      </c>
      <c r="E21" s="4">
        <v>1</v>
      </c>
      <c r="F21" s="4"/>
      <c r="G21" s="4">
        <f t="shared" si="0"/>
        <v>0</v>
      </c>
      <c r="H21" s="4"/>
    </row>
    <row r="22" customHeight="1" spans="1:8">
      <c r="A22" s="4">
        <v>18</v>
      </c>
      <c r="B22" s="4" t="s">
        <v>114</v>
      </c>
      <c r="C22" s="11" t="s">
        <v>123</v>
      </c>
      <c r="D22" s="4" t="s">
        <v>29</v>
      </c>
      <c r="E22" s="4">
        <v>1</v>
      </c>
      <c r="F22" s="4"/>
      <c r="G22" s="4">
        <f t="shared" si="0"/>
        <v>0</v>
      </c>
      <c r="H22" s="4"/>
    </row>
    <row r="23" customHeight="1" spans="1:8">
      <c r="A23" s="4">
        <v>19</v>
      </c>
      <c r="B23" s="4" t="s">
        <v>114</v>
      </c>
      <c r="C23" s="11" t="s">
        <v>124</v>
      </c>
      <c r="D23" s="4" t="s">
        <v>29</v>
      </c>
      <c r="E23" s="4">
        <v>1</v>
      </c>
      <c r="F23" s="4"/>
      <c r="G23" s="4">
        <f t="shared" si="0"/>
        <v>0</v>
      </c>
      <c r="H23" s="4"/>
    </row>
    <row r="24" customHeight="1" spans="1:8">
      <c r="A24" s="4"/>
      <c r="B24" s="4" t="s">
        <v>125</v>
      </c>
      <c r="C24" s="11" t="s">
        <v>126</v>
      </c>
      <c r="D24" s="4" t="s">
        <v>29</v>
      </c>
      <c r="E24" s="4">
        <v>1</v>
      </c>
      <c r="F24" s="4"/>
      <c r="G24" s="4"/>
      <c r="H24" s="4"/>
    </row>
    <row r="25" customHeight="1" spans="1:8">
      <c r="A25" s="4"/>
      <c r="B25" s="4" t="s">
        <v>125</v>
      </c>
      <c r="C25" s="11" t="s">
        <v>127</v>
      </c>
      <c r="D25" s="4" t="s">
        <v>29</v>
      </c>
      <c r="E25" s="4">
        <v>6</v>
      </c>
      <c r="F25" s="4"/>
      <c r="G25" s="4"/>
      <c r="H25" s="4"/>
    </row>
    <row r="26" customHeight="1" spans="1:8">
      <c r="A26" s="4"/>
      <c r="B26" s="4" t="s">
        <v>125</v>
      </c>
      <c r="C26" s="11" t="s">
        <v>128</v>
      </c>
      <c r="D26" s="4" t="s">
        <v>29</v>
      </c>
      <c r="E26" s="4">
        <v>2</v>
      </c>
      <c r="F26" s="4"/>
      <c r="G26" s="4"/>
      <c r="H26" s="4"/>
    </row>
    <row r="27" customHeight="1" spans="1:8">
      <c r="A27" s="4">
        <v>20</v>
      </c>
      <c r="B27" s="4" t="s">
        <v>129</v>
      </c>
      <c r="C27" s="11" t="s">
        <v>130</v>
      </c>
      <c r="D27" s="4" t="s">
        <v>29</v>
      </c>
      <c r="E27" s="4">
        <v>1</v>
      </c>
      <c r="F27" s="4"/>
      <c r="G27" s="4">
        <f t="shared" ref="G27:G40" si="1">E27*F27</f>
        <v>0</v>
      </c>
      <c r="H27" s="4"/>
    </row>
    <row r="28" customHeight="1" spans="1:8">
      <c r="A28" s="4">
        <v>21</v>
      </c>
      <c r="B28" s="4" t="s">
        <v>129</v>
      </c>
      <c r="C28" s="11" t="s">
        <v>131</v>
      </c>
      <c r="D28" s="4" t="s">
        <v>29</v>
      </c>
      <c r="E28" s="4">
        <v>1</v>
      </c>
      <c r="F28" s="4"/>
      <c r="G28" s="4">
        <f t="shared" si="1"/>
        <v>0</v>
      </c>
      <c r="H28" s="4"/>
    </row>
    <row r="29" customHeight="1" spans="1:8">
      <c r="A29" s="4">
        <v>22</v>
      </c>
      <c r="B29" s="4" t="s">
        <v>129</v>
      </c>
      <c r="C29" s="11" t="s">
        <v>132</v>
      </c>
      <c r="D29" s="4" t="s">
        <v>29</v>
      </c>
      <c r="E29" s="4">
        <v>1</v>
      </c>
      <c r="F29" s="4"/>
      <c r="G29" s="4">
        <f t="shared" si="1"/>
        <v>0</v>
      </c>
      <c r="H29" s="4"/>
    </row>
    <row r="30" customHeight="1" spans="1:8">
      <c r="A30" s="4">
        <v>23</v>
      </c>
      <c r="B30" s="4" t="s">
        <v>129</v>
      </c>
      <c r="C30" s="11" t="s">
        <v>133</v>
      </c>
      <c r="D30" s="4" t="s">
        <v>29</v>
      </c>
      <c r="E30" s="4">
        <v>1</v>
      </c>
      <c r="F30" s="4"/>
      <c r="G30" s="4">
        <f t="shared" si="1"/>
        <v>0</v>
      </c>
      <c r="H30" s="4"/>
    </row>
    <row r="31" customHeight="1" spans="1:8">
      <c r="A31" s="4">
        <v>24</v>
      </c>
      <c r="B31" s="4" t="s">
        <v>129</v>
      </c>
      <c r="C31" s="11" t="s">
        <v>134</v>
      </c>
      <c r="D31" s="4" t="s">
        <v>29</v>
      </c>
      <c r="E31" s="4">
        <v>1</v>
      </c>
      <c r="F31" s="4"/>
      <c r="G31" s="4">
        <f t="shared" si="1"/>
        <v>0</v>
      </c>
      <c r="H31" s="4"/>
    </row>
    <row r="32" customHeight="1" spans="1:8">
      <c r="A32" s="4">
        <v>25</v>
      </c>
      <c r="B32" s="4" t="s">
        <v>129</v>
      </c>
      <c r="C32" s="11" t="s">
        <v>135</v>
      </c>
      <c r="D32" s="4" t="s">
        <v>29</v>
      </c>
      <c r="E32" s="4">
        <v>1</v>
      </c>
      <c r="F32" s="4"/>
      <c r="G32" s="4">
        <f t="shared" si="1"/>
        <v>0</v>
      </c>
      <c r="H32" s="4"/>
    </row>
    <row r="33" customHeight="1" spans="1:8">
      <c r="A33" s="4">
        <v>26</v>
      </c>
      <c r="B33" s="4" t="s">
        <v>129</v>
      </c>
      <c r="C33" s="11" t="s">
        <v>136</v>
      </c>
      <c r="D33" s="4" t="s">
        <v>29</v>
      </c>
      <c r="E33" s="4">
        <v>2</v>
      </c>
      <c r="F33" s="4"/>
      <c r="G33" s="4">
        <f t="shared" si="1"/>
        <v>0</v>
      </c>
      <c r="H33" s="4"/>
    </row>
    <row r="34" customHeight="1" spans="1:8">
      <c r="A34" s="4">
        <v>27</v>
      </c>
      <c r="B34" s="4" t="s">
        <v>129</v>
      </c>
      <c r="C34" s="11" t="s">
        <v>137</v>
      </c>
      <c r="D34" s="4" t="s">
        <v>29</v>
      </c>
      <c r="E34" s="4">
        <v>1</v>
      </c>
      <c r="F34" s="4"/>
      <c r="G34" s="4">
        <f t="shared" si="1"/>
        <v>0</v>
      </c>
      <c r="H34" s="4"/>
    </row>
    <row r="35" customHeight="1" spans="1:8">
      <c r="A35" s="4">
        <v>28</v>
      </c>
      <c r="B35" s="4" t="s">
        <v>129</v>
      </c>
      <c r="C35" s="11" t="s">
        <v>138</v>
      </c>
      <c r="D35" s="4" t="s">
        <v>29</v>
      </c>
      <c r="E35" s="4">
        <v>2</v>
      </c>
      <c r="F35" s="4"/>
      <c r="G35" s="4">
        <f t="shared" si="1"/>
        <v>0</v>
      </c>
      <c r="H35" s="4"/>
    </row>
    <row r="36" customHeight="1" spans="1:8">
      <c r="A36" s="4">
        <v>29</v>
      </c>
      <c r="B36" s="4" t="s">
        <v>129</v>
      </c>
      <c r="C36" s="11" t="s">
        <v>139</v>
      </c>
      <c r="D36" s="4" t="s">
        <v>29</v>
      </c>
      <c r="E36" s="4">
        <v>2</v>
      </c>
      <c r="F36" s="4"/>
      <c r="G36" s="4">
        <f t="shared" si="1"/>
        <v>0</v>
      </c>
      <c r="H36" s="4"/>
    </row>
    <row r="37" customHeight="1" spans="1:8">
      <c r="A37" s="4">
        <v>30</v>
      </c>
      <c r="B37" s="4" t="s">
        <v>129</v>
      </c>
      <c r="C37" s="11" t="s">
        <v>140</v>
      </c>
      <c r="D37" s="4" t="s">
        <v>29</v>
      </c>
      <c r="E37" s="4">
        <v>1</v>
      </c>
      <c r="F37" s="4"/>
      <c r="G37" s="4">
        <f t="shared" si="1"/>
        <v>0</v>
      </c>
      <c r="H37" s="4"/>
    </row>
    <row r="38" customHeight="1" spans="1:8">
      <c r="A38" s="4">
        <v>31</v>
      </c>
      <c r="B38" s="4" t="s">
        <v>129</v>
      </c>
      <c r="C38" s="11" t="s">
        <v>141</v>
      </c>
      <c r="D38" s="4" t="s">
        <v>29</v>
      </c>
      <c r="E38" s="4">
        <v>2</v>
      </c>
      <c r="F38" s="4"/>
      <c r="G38" s="4">
        <f t="shared" si="1"/>
        <v>0</v>
      </c>
      <c r="H38" s="4"/>
    </row>
    <row r="39" customHeight="1" spans="1:8">
      <c r="A39" s="4">
        <v>32</v>
      </c>
      <c r="B39" s="4" t="s">
        <v>129</v>
      </c>
      <c r="C39" s="11" t="s">
        <v>142</v>
      </c>
      <c r="D39" s="4" t="s">
        <v>29</v>
      </c>
      <c r="E39" s="4">
        <v>2</v>
      </c>
      <c r="F39" s="4"/>
      <c r="G39" s="4">
        <f t="shared" si="1"/>
        <v>0</v>
      </c>
      <c r="H39" s="4"/>
    </row>
    <row r="40" customHeight="1" spans="1:8">
      <c r="A40" s="4">
        <v>33</v>
      </c>
      <c r="B40" s="4" t="s">
        <v>143</v>
      </c>
      <c r="C40" s="11" t="s">
        <v>144</v>
      </c>
      <c r="D40" s="4" t="s">
        <v>29</v>
      </c>
      <c r="E40" s="4">
        <v>28</v>
      </c>
      <c r="F40" s="4"/>
      <c r="G40" s="4">
        <f t="shared" si="1"/>
        <v>0</v>
      </c>
      <c r="H40" s="4"/>
    </row>
    <row r="41" customHeight="1" spans="1:8">
      <c r="A41" s="4">
        <v>34</v>
      </c>
      <c r="B41" s="4" t="s">
        <v>143</v>
      </c>
      <c r="C41" s="11" t="s">
        <v>145</v>
      </c>
      <c r="D41" s="4" t="s">
        <v>29</v>
      </c>
      <c r="E41" s="4">
        <v>19</v>
      </c>
      <c r="F41" s="4"/>
      <c r="G41" s="4">
        <f t="shared" ref="G41:G54" si="2">E41*F41</f>
        <v>0</v>
      </c>
      <c r="H41" s="4"/>
    </row>
    <row r="42" customHeight="1" spans="1:8">
      <c r="A42" s="4">
        <v>35</v>
      </c>
      <c r="B42" s="4" t="s">
        <v>143</v>
      </c>
      <c r="C42" s="11" t="s">
        <v>146</v>
      </c>
      <c r="D42" s="4" t="s">
        <v>29</v>
      </c>
      <c r="E42" s="4">
        <v>1</v>
      </c>
      <c r="F42" s="4"/>
      <c r="G42" s="4">
        <f t="shared" si="2"/>
        <v>0</v>
      </c>
      <c r="H42" s="4"/>
    </row>
    <row r="43" customHeight="1" spans="1:8">
      <c r="A43" s="4">
        <v>36</v>
      </c>
      <c r="B43" s="4" t="s">
        <v>143</v>
      </c>
      <c r="C43" s="11" t="s">
        <v>147</v>
      </c>
      <c r="D43" s="4" t="s">
        <v>29</v>
      </c>
      <c r="E43" s="4">
        <v>43</v>
      </c>
      <c r="F43" s="4"/>
      <c r="G43" s="4">
        <f t="shared" si="2"/>
        <v>0</v>
      </c>
      <c r="H43" s="4"/>
    </row>
    <row r="44" customHeight="1" spans="1:8">
      <c r="A44" s="4">
        <v>37</v>
      </c>
      <c r="B44" s="4" t="s">
        <v>143</v>
      </c>
      <c r="C44" s="11" t="s">
        <v>148</v>
      </c>
      <c r="D44" s="4" t="s">
        <v>29</v>
      </c>
      <c r="E44" s="4">
        <v>6</v>
      </c>
      <c r="F44" s="4"/>
      <c r="G44" s="4">
        <f t="shared" si="2"/>
        <v>0</v>
      </c>
      <c r="H44" s="4"/>
    </row>
    <row r="45" customHeight="1" spans="1:8">
      <c r="A45" s="4">
        <v>38</v>
      </c>
      <c r="B45" s="4" t="s">
        <v>143</v>
      </c>
      <c r="C45" s="11" t="s">
        <v>149</v>
      </c>
      <c r="D45" s="4" t="s">
        <v>29</v>
      </c>
      <c r="E45" s="4">
        <v>15</v>
      </c>
      <c r="F45" s="4"/>
      <c r="G45" s="4">
        <f t="shared" si="2"/>
        <v>0</v>
      </c>
      <c r="H45" s="4"/>
    </row>
    <row r="46" customHeight="1" spans="1:8">
      <c r="A46" s="4">
        <v>39</v>
      </c>
      <c r="B46" s="4" t="s">
        <v>143</v>
      </c>
      <c r="C46" s="11" t="s">
        <v>150</v>
      </c>
      <c r="D46" s="4" t="s">
        <v>29</v>
      </c>
      <c r="E46" s="4">
        <v>7</v>
      </c>
      <c r="F46" s="4"/>
      <c r="G46" s="4">
        <f t="shared" si="2"/>
        <v>0</v>
      </c>
      <c r="H46" s="4"/>
    </row>
    <row r="47" customHeight="1" spans="1:8">
      <c r="A47" s="4">
        <v>40</v>
      </c>
      <c r="B47" s="4" t="s">
        <v>143</v>
      </c>
      <c r="C47" s="11" t="s">
        <v>151</v>
      </c>
      <c r="D47" s="4" t="s">
        <v>29</v>
      </c>
      <c r="E47" s="4">
        <v>11</v>
      </c>
      <c r="F47" s="4"/>
      <c r="G47" s="4">
        <f t="shared" si="2"/>
        <v>0</v>
      </c>
      <c r="H47" s="4"/>
    </row>
    <row r="48" customHeight="1" spans="1:8">
      <c r="A48" s="4">
        <v>41</v>
      </c>
      <c r="B48" s="4" t="s">
        <v>143</v>
      </c>
      <c r="C48" s="11" t="s">
        <v>152</v>
      </c>
      <c r="D48" s="4" t="s">
        <v>29</v>
      </c>
      <c r="E48" s="4">
        <v>8</v>
      </c>
      <c r="F48" s="4"/>
      <c r="G48" s="4">
        <f t="shared" si="2"/>
        <v>0</v>
      </c>
      <c r="H48" s="4"/>
    </row>
    <row r="49" customHeight="1" spans="1:8">
      <c r="A49" s="4">
        <v>42</v>
      </c>
      <c r="B49" s="4" t="s">
        <v>143</v>
      </c>
      <c r="C49" s="11" t="s">
        <v>153</v>
      </c>
      <c r="D49" s="4" t="s">
        <v>29</v>
      </c>
      <c r="E49" s="4">
        <v>8</v>
      </c>
      <c r="F49" s="4"/>
      <c r="G49" s="4">
        <f t="shared" si="2"/>
        <v>0</v>
      </c>
      <c r="H49" s="4"/>
    </row>
    <row r="50" customHeight="1" spans="1:8">
      <c r="A50" s="4">
        <v>43</v>
      </c>
      <c r="B50" s="4" t="s">
        <v>143</v>
      </c>
      <c r="C50" s="11" t="s">
        <v>154</v>
      </c>
      <c r="D50" s="4" t="s">
        <v>29</v>
      </c>
      <c r="E50" s="4">
        <v>1</v>
      </c>
      <c r="F50" s="4"/>
      <c r="G50" s="4">
        <f t="shared" si="2"/>
        <v>0</v>
      </c>
      <c r="H50" s="4"/>
    </row>
    <row r="51" customHeight="1" spans="1:8">
      <c r="A51" s="4">
        <v>44</v>
      </c>
      <c r="B51" s="4" t="s">
        <v>143</v>
      </c>
      <c r="C51" s="11" t="s">
        <v>155</v>
      </c>
      <c r="D51" s="4" t="s">
        <v>29</v>
      </c>
      <c r="E51" s="4">
        <v>7</v>
      </c>
      <c r="F51" s="4"/>
      <c r="G51" s="4">
        <f t="shared" si="2"/>
        <v>0</v>
      </c>
      <c r="H51" s="4"/>
    </row>
    <row r="52" customHeight="1" spans="1:8">
      <c r="A52" s="4">
        <v>45</v>
      </c>
      <c r="B52" s="4" t="s">
        <v>143</v>
      </c>
      <c r="C52" s="11" t="s">
        <v>156</v>
      </c>
      <c r="D52" s="4" t="s">
        <v>29</v>
      </c>
      <c r="E52" s="4">
        <v>1</v>
      </c>
      <c r="F52" s="4"/>
      <c r="G52" s="4">
        <f t="shared" si="2"/>
        <v>0</v>
      </c>
      <c r="H52" s="4"/>
    </row>
    <row r="53" customHeight="1" spans="1:8">
      <c r="A53" s="4">
        <v>46</v>
      </c>
      <c r="B53" s="4" t="s">
        <v>143</v>
      </c>
      <c r="C53" s="11" t="s">
        <v>157</v>
      </c>
      <c r="D53" s="4" t="s">
        <v>29</v>
      </c>
      <c r="E53" s="4">
        <v>2</v>
      </c>
      <c r="F53" s="4"/>
      <c r="G53" s="4">
        <f t="shared" si="2"/>
        <v>0</v>
      </c>
      <c r="H53" s="4"/>
    </row>
    <row r="54" customHeight="1" spans="1:8">
      <c r="A54" s="4">
        <v>47</v>
      </c>
      <c r="B54" s="4" t="s">
        <v>143</v>
      </c>
      <c r="C54" s="11" t="s">
        <v>158</v>
      </c>
      <c r="D54" s="4" t="s">
        <v>29</v>
      </c>
      <c r="E54" s="4">
        <v>5</v>
      </c>
      <c r="F54" s="4"/>
      <c r="G54" s="4">
        <f t="shared" si="2"/>
        <v>0</v>
      </c>
      <c r="H54" s="4"/>
    </row>
    <row r="55" customHeight="1" spans="1:8">
      <c r="A55" s="4">
        <v>52</v>
      </c>
      <c r="B55" s="4" t="s">
        <v>159</v>
      </c>
      <c r="C55" s="11"/>
      <c r="D55" s="4" t="s">
        <v>29</v>
      </c>
      <c r="E55" s="4">
        <v>162</v>
      </c>
      <c r="F55" s="4"/>
      <c r="G55" s="4">
        <f t="shared" ref="G55:G68" si="3">E55*F55</f>
        <v>0</v>
      </c>
      <c r="H55" s="4"/>
    </row>
    <row r="56" customHeight="1" spans="1:8">
      <c r="A56" s="4">
        <v>53</v>
      </c>
      <c r="B56" s="4" t="s">
        <v>160</v>
      </c>
      <c r="C56" s="11" t="s">
        <v>161</v>
      </c>
      <c r="D56" s="4" t="s">
        <v>29</v>
      </c>
      <c r="E56" s="4">
        <v>1</v>
      </c>
      <c r="F56" s="4"/>
      <c r="G56" s="4">
        <f t="shared" si="3"/>
        <v>0</v>
      </c>
      <c r="H56" s="4"/>
    </row>
    <row r="57" s="51" customFormat="1" customHeight="1" spans="1:8">
      <c r="A57" s="4">
        <v>54</v>
      </c>
      <c r="B57" s="4" t="s">
        <v>160</v>
      </c>
      <c r="C57" s="11" t="s">
        <v>162</v>
      </c>
      <c r="D57" s="4" t="s">
        <v>29</v>
      </c>
      <c r="E57" s="4">
        <v>7</v>
      </c>
      <c r="F57" s="4"/>
      <c r="G57" s="4">
        <f t="shared" si="3"/>
        <v>0</v>
      </c>
      <c r="H57" s="4"/>
    </row>
    <row r="58" customHeight="1" spans="1:8">
      <c r="A58" s="4">
        <v>55</v>
      </c>
      <c r="B58" s="4" t="s">
        <v>160</v>
      </c>
      <c r="C58" s="11" t="s">
        <v>163</v>
      </c>
      <c r="D58" s="4" t="s">
        <v>29</v>
      </c>
      <c r="E58" s="4">
        <v>3</v>
      </c>
      <c r="F58" s="4"/>
      <c r="G58" s="4">
        <f t="shared" si="3"/>
        <v>0</v>
      </c>
      <c r="H58" s="4"/>
    </row>
    <row r="59" customHeight="1" spans="1:8">
      <c r="A59" s="4">
        <v>56</v>
      </c>
      <c r="B59" s="4" t="s">
        <v>160</v>
      </c>
      <c r="C59" s="11" t="s">
        <v>164</v>
      </c>
      <c r="D59" s="4" t="s">
        <v>29</v>
      </c>
      <c r="E59" s="4">
        <v>1</v>
      </c>
      <c r="F59" s="4"/>
      <c r="G59" s="4">
        <f t="shared" si="3"/>
        <v>0</v>
      </c>
      <c r="H59" s="4"/>
    </row>
    <row r="60" customHeight="1" spans="1:8">
      <c r="A60" s="4">
        <v>58</v>
      </c>
      <c r="B60" s="4" t="s">
        <v>160</v>
      </c>
      <c r="C60" s="11" t="s">
        <v>165</v>
      </c>
      <c r="D60" s="4" t="s">
        <v>29</v>
      </c>
      <c r="E60" s="4">
        <v>1</v>
      </c>
      <c r="F60" s="4"/>
      <c r="G60" s="4">
        <f t="shared" si="3"/>
        <v>0</v>
      </c>
      <c r="H60" s="4"/>
    </row>
    <row r="61" customHeight="1" spans="1:8">
      <c r="A61" s="4">
        <v>59</v>
      </c>
      <c r="B61" s="4" t="s">
        <v>160</v>
      </c>
      <c r="C61" s="11" t="s">
        <v>166</v>
      </c>
      <c r="D61" s="4" t="s">
        <v>29</v>
      </c>
      <c r="E61" s="4">
        <v>2</v>
      </c>
      <c r="F61" s="4"/>
      <c r="G61" s="4">
        <f t="shared" si="3"/>
        <v>0</v>
      </c>
      <c r="H61" s="4"/>
    </row>
    <row r="62" customHeight="1" spans="1:8">
      <c r="A62" s="4">
        <v>60</v>
      </c>
      <c r="B62" s="4" t="s">
        <v>160</v>
      </c>
      <c r="C62" s="11" t="s">
        <v>167</v>
      </c>
      <c r="D62" s="4" t="s">
        <v>29</v>
      </c>
      <c r="E62" s="4">
        <v>1</v>
      </c>
      <c r="F62" s="4"/>
      <c r="G62" s="4">
        <f t="shared" si="3"/>
        <v>0</v>
      </c>
      <c r="H62" s="4"/>
    </row>
    <row r="63" customHeight="1" spans="1:8">
      <c r="A63" s="4">
        <v>61</v>
      </c>
      <c r="B63" s="4" t="s">
        <v>160</v>
      </c>
      <c r="C63" s="11" t="s">
        <v>168</v>
      </c>
      <c r="D63" s="4" t="s">
        <v>29</v>
      </c>
      <c r="E63" s="4">
        <v>1</v>
      </c>
      <c r="F63" s="4"/>
      <c r="G63" s="4">
        <f t="shared" si="3"/>
        <v>0</v>
      </c>
      <c r="H63" s="4"/>
    </row>
    <row r="64" customHeight="1" spans="1:8">
      <c r="A64" s="4">
        <v>62</v>
      </c>
      <c r="B64" s="4" t="s">
        <v>169</v>
      </c>
      <c r="C64" s="4" t="s">
        <v>170</v>
      </c>
      <c r="D64" s="4" t="s">
        <v>29</v>
      </c>
      <c r="E64" s="4">
        <v>28</v>
      </c>
      <c r="F64" s="4"/>
      <c r="G64" s="4">
        <f t="shared" si="3"/>
        <v>0</v>
      </c>
      <c r="H64" s="4"/>
    </row>
    <row r="65" customHeight="1" spans="1:8">
      <c r="A65" s="4">
        <v>63</v>
      </c>
      <c r="B65" s="4" t="s">
        <v>169</v>
      </c>
      <c r="C65" s="4" t="s">
        <v>171</v>
      </c>
      <c r="D65" s="4" t="s">
        <v>29</v>
      </c>
      <c r="E65" s="4">
        <v>19</v>
      </c>
      <c r="F65" s="4"/>
      <c r="G65" s="4">
        <f t="shared" si="3"/>
        <v>0</v>
      </c>
      <c r="H65" s="4"/>
    </row>
    <row r="66" customHeight="1" spans="1:8">
      <c r="A66" s="4"/>
      <c r="B66" s="4" t="s">
        <v>169</v>
      </c>
      <c r="C66" s="4" t="s">
        <v>172</v>
      </c>
      <c r="D66" s="4" t="s">
        <v>29</v>
      </c>
      <c r="E66" s="4">
        <v>1</v>
      </c>
      <c r="F66" s="4"/>
      <c r="G66" s="4">
        <f t="shared" si="3"/>
        <v>0</v>
      </c>
      <c r="H66" s="4"/>
    </row>
    <row r="67" customHeight="1" spans="1:8">
      <c r="A67" s="4">
        <v>64</v>
      </c>
      <c r="B67" s="4" t="s">
        <v>169</v>
      </c>
      <c r="C67" s="4" t="s">
        <v>173</v>
      </c>
      <c r="D67" s="4" t="s">
        <v>29</v>
      </c>
      <c r="E67" s="4">
        <v>43</v>
      </c>
      <c r="F67" s="4"/>
      <c r="G67" s="4">
        <f t="shared" si="3"/>
        <v>0</v>
      </c>
      <c r="H67" s="4"/>
    </row>
    <row r="68" customHeight="1" spans="1:8">
      <c r="A68" s="4">
        <v>65</v>
      </c>
      <c r="B68" s="4" t="s">
        <v>169</v>
      </c>
      <c r="C68" s="4" t="s">
        <v>174</v>
      </c>
      <c r="D68" s="4" t="s">
        <v>29</v>
      </c>
      <c r="E68" s="4">
        <v>6</v>
      </c>
      <c r="F68" s="4"/>
      <c r="G68" s="4">
        <f t="shared" si="3"/>
        <v>0</v>
      </c>
      <c r="H68" s="4"/>
    </row>
    <row r="69" customHeight="1" spans="1:8">
      <c r="A69" s="4">
        <v>66</v>
      </c>
      <c r="B69" s="4" t="s">
        <v>169</v>
      </c>
      <c r="C69" s="4" t="s">
        <v>175</v>
      </c>
      <c r="D69" s="4" t="s">
        <v>29</v>
      </c>
      <c r="E69" s="4">
        <v>15</v>
      </c>
      <c r="F69" s="4"/>
      <c r="G69" s="4">
        <f t="shared" ref="G69:G89" si="4">E69*F69</f>
        <v>0</v>
      </c>
      <c r="H69" s="4"/>
    </row>
    <row r="70" customHeight="1" spans="1:8">
      <c r="A70" s="4">
        <v>67</v>
      </c>
      <c r="B70" s="4" t="s">
        <v>169</v>
      </c>
      <c r="C70" s="4" t="s">
        <v>176</v>
      </c>
      <c r="D70" s="4" t="s">
        <v>29</v>
      </c>
      <c r="E70" s="4">
        <v>7</v>
      </c>
      <c r="F70" s="4"/>
      <c r="G70" s="4">
        <f t="shared" si="4"/>
        <v>0</v>
      </c>
      <c r="H70" s="4"/>
    </row>
    <row r="71" customHeight="1" spans="1:8">
      <c r="A71" s="4">
        <v>68</v>
      </c>
      <c r="B71" s="4" t="s">
        <v>169</v>
      </c>
      <c r="C71" s="4" t="s">
        <v>177</v>
      </c>
      <c r="D71" s="4" t="s">
        <v>29</v>
      </c>
      <c r="E71" s="4">
        <v>11</v>
      </c>
      <c r="F71" s="4"/>
      <c r="G71" s="4">
        <f t="shared" si="4"/>
        <v>0</v>
      </c>
      <c r="H71" s="4"/>
    </row>
    <row r="72" customHeight="1" spans="1:8">
      <c r="A72" s="4">
        <v>69</v>
      </c>
      <c r="B72" s="4" t="s">
        <v>169</v>
      </c>
      <c r="C72" s="4" t="s">
        <v>178</v>
      </c>
      <c r="D72" s="4" t="s">
        <v>29</v>
      </c>
      <c r="E72" s="4">
        <v>8</v>
      </c>
      <c r="F72" s="4"/>
      <c r="G72" s="4">
        <f t="shared" si="4"/>
        <v>0</v>
      </c>
      <c r="H72" s="4"/>
    </row>
    <row r="73" customHeight="1" spans="1:8">
      <c r="A73" s="4">
        <v>70</v>
      </c>
      <c r="B73" s="4" t="s">
        <v>169</v>
      </c>
      <c r="C73" s="4" t="s">
        <v>179</v>
      </c>
      <c r="D73" s="4" t="s">
        <v>29</v>
      </c>
      <c r="E73" s="4">
        <v>8</v>
      </c>
      <c r="F73" s="4"/>
      <c r="G73" s="4">
        <f t="shared" si="4"/>
        <v>0</v>
      </c>
      <c r="H73" s="4"/>
    </row>
    <row r="74" customHeight="1" spans="1:8">
      <c r="A74" s="4">
        <v>71</v>
      </c>
      <c r="B74" s="4" t="s">
        <v>169</v>
      </c>
      <c r="C74" s="4" t="s">
        <v>180</v>
      </c>
      <c r="D74" s="4" t="s">
        <v>29</v>
      </c>
      <c r="E74" s="4">
        <v>1</v>
      </c>
      <c r="F74" s="4"/>
      <c r="G74" s="4">
        <f t="shared" si="4"/>
        <v>0</v>
      </c>
      <c r="H74" s="4"/>
    </row>
    <row r="75" customHeight="1" spans="1:8">
      <c r="A75" s="4">
        <v>72</v>
      </c>
      <c r="B75" s="4" t="s">
        <v>169</v>
      </c>
      <c r="C75" s="4" t="s">
        <v>181</v>
      </c>
      <c r="D75" s="4" t="s">
        <v>29</v>
      </c>
      <c r="E75" s="4">
        <v>7</v>
      </c>
      <c r="F75" s="4"/>
      <c r="G75" s="4">
        <f t="shared" si="4"/>
        <v>0</v>
      </c>
      <c r="H75" s="4"/>
    </row>
    <row r="76" customHeight="1" spans="1:8">
      <c r="A76" s="4">
        <v>73</v>
      </c>
      <c r="B76" s="4" t="s">
        <v>169</v>
      </c>
      <c r="C76" s="4" t="s">
        <v>182</v>
      </c>
      <c r="D76" s="4" t="s">
        <v>29</v>
      </c>
      <c r="E76" s="4">
        <v>1</v>
      </c>
      <c r="F76" s="4"/>
      <c r="G76" s="4">
        <f t="shared" si="4"/>
        <v>0</v>
      </c>
      <c r="H76" s="4"/>
    </row>
    <row r="77" customHeight="1" spans="1:8">
      <c r="A77" s="4">
        <v>74</v>
      </c>
      <c r="B77" s="4" t="s">
        <v>169</v>
      </c>
      <c r="C77" s="4" t="s">
        <v>183</v>
      </c>
      <c r="D77" s="4" t="s">
        <v>29</v>
      </c>
      <c r="E77" s="4">
        <v>2</v>
      </c>
      <c r="F77" s="4"/>
      <c r="G77" s="4">
        <f t="shared" si="4"/>
        <v>0</v>
      </c>
      <c r="H77" s="4"/>
    </row>
    <row r="78" customHeight="1" spans="1:8">
      <c r="A78" s="4">
        <v>75</v>
      </c>
      <c r="B78" s="4" t="s">
        <v>169</v>
      </c>
      <c r="C78" s="4" t="s">
        <v>184</v>
      </c>
      <c r="D78" s="4" t="s">
        <v>29</v>
      </c>
      <c r="E78" s="4">
        <v>5</v>
      </c>
      <c r="F78" s="4"/>
      <c r="G78" s="4">
        <f t="shared" si="4"/>
        <v>0</v>
      </c>
      <c r="H78" s="4"/>
    </row>
    <row r="79" customHeight="1" spans="1:8">
      <c r="A79" s="4">
        <v>76</v>
      </c>
      <c r="B79" s="4" t="s">
        <v>169</v>
      </c>
      <c r="C79" s="4" t="s">
        <v>104</v>
      </c>
      <c r="D79" s="4" t="s">
        <v>29</v>
      </c>
      <c r="E79" s="4">
        <v>16</v>
      </c>
      <c r="F79" s="15"/>
      <c r="G79" s="4">
        <f t="shared" si="4"/>
        <v>0</v>
      </c>
      <c r="H79" s="4"/>
    </row>
    <row r="80" customHeight="1" spans="1:8">
      <c r="A80" s="4">
        <v>77</v>
      </c>
      <c r="B80" s="4" t="s">
        <v>169</v>
      </c>
      <c r="C80" s="4" t="s">
        <v>105</v>
      </c>
      <c r="D80" s="4" t="s">
        <v>29</v>
      </c>
      <c r="E80" s="4">
        <v>302</v>
      </c>
      <c r="F80" s="15"/>
      <c r="G80" s="4">
        <f t="shared" si="4"/>
        <v>0</v>
      </c>
      <c r="H80" s="4"/>
    </row>
    <row r="81" customHeight="1" spans="1:8">
      <c r="A81" s="4">
        <v>78</v>
      </c>
      <c r="B81" s="4" t="s">
        <v>169</v>
      </c>
      <c r="C81" s="4" t="s">
        <v>106</v>
      </c>
      <c r="D81" s="4" t="s">
        <v>29</v>
      </c>
      <c r="E81" s="4">
        <v>227</v>
      </c>
      <c r="F81" s="15"/>
      <c r="G81" s="4">
        <f t="shared" si="4"/>
        <v>0</v>
      </c>
      <c r="H81" s="4"/>
    </row>
    <row r="82" customHeight="1" spans="1:8">
      <c r="A82" s="4">
        <v>79</v>
      </c>
      <c r="B82" s="4" t="s">
        <v>169</v>
      </c>
      <c r="C82" s="4" t="s">
        <v>107</v>
      </c>
      <c r="D82" s="4" t="s">
        <v>29</v>
      </c>
      <c r="E82" s="4">
        <v>53</v>
      </c>
      <c r="F82" s="15"/>
      <c r="G82" s="4">
        <f t="shared" si="4"/>
        <v>0</v>
      </c>
      <c r="H82" s="4"/>
    </row>
    <row r="83" customHeight="1" spans="1:8">
      <c r="A83" s="4">
        <v>80</v>
      </c>
      <c r="B83" s="4" t="s">
        <v>169</v>
      </c>
      <c r="C83" s="4" t="s">
        <v>108</v>
      </c>
      <c r="D83" s="4" t="s">
        <v>29</v>
      </c>
      <c r="E83" s="4">
        <v>3</v>
      </c>
      <c r="F83" s="15"/>
      <c r="G83" s="4">
        <f t="shared" si="4"/>
        <v>0</v>
      </c>
      <c r="H83" s="4"/>
    </row>
    <row r="84" customHeight="1" spans="1:8">
      <c r="A84" s="4">
        <v>81</v>
      </c>
      <c r="B84" s="4" t="s">
        <v>169</v>
      </c>
      <c r="C84" s="4" t="s">
        <v>109</v>
      </c>
      <c r="D84" s="4" t="s">
        <v>29</v>
      </c>
      <c r="E84" s="4">
        <v>5</v>
      </c>
      <c r="F84" s="4"/>
      <c r="G84" s="4">
        <f t="shared" si="4"/>
        <v>0</v>
      </c>
      <c r="H84" s="4"/>
    </row>
    <row r="85" customHeight="1" spans="1:8">
      <c r="A85" s="4">
        <v>82</v>
      </c>
      <c r="B85" s="4" t="s">
        <v>185</v>
      </c>
      <c r="C85" s="4" t="s">
        <v>186</v>
      </c>
      <c r="D85" s="4" t="s">
        <v>29</v>
      </c>
      <c r="E85" s="4">
        <f>1</f>
        <v>1</v>
      </c>
      <c r="F85" s="4"/>
      <c r="G85" s="4">
        <f t="shared" si="4"/>
        <v>0</v>
      </c>
      <c r="H85" s="4"/>
    </row>
    <row r="86" customHeight="1" spans="1:8">
      <c r="A86" s="4">
        <v>83</v>
      </c>
      <c r="B86" s="4" t="s">
        <v>185</v>
      </c>
      <c r="C86" s="4" t="s">
        <v>187</v>
      </c>
      <c r="D86" s="4" t="s">
        <v>29</v>
      </c>
      <c r="E86" s="4">
        <f>2+2</f>
        <v>4</v>
      </c>
      <c r="F86" s="4"/>
      <c r="G86" s="4">
        <f t="shared" si="4"/>
        <v>0</v>
      </c>
      <c r="H86" s="4"/>
    </row>
    <row r="87" customHeight="1" spans="1:8">
      <c r="A87" s="4">
        <v>84</v>
      </c>
      <c r="B87" s="4" t="s">
        <v>185</v>
      </c>
      <c r="C87" s="4" t="s">
        <v>188</v>
      </c>
      <c r="D87" s="4" t="s">
        <v>29</v>
      </c>
      <c r="E87" s="4">
        <v>19</v>
      </c>
      <c r="F87" s="4"/>
      <c r="G87" s="4">
        <f t="shared" si="4"/>
        <v>0</v>
      </c>
      <c r="H87" s="4"/>
    </row>
    <row r="88" customHeight="1" spans="1:8">
      <c r="A88" s="4">
        <v>85</v>
      </c>
      <c r="B88" s="4" t="s">
        <v>185</v>
      </c>
      <c r="C88" s="4" t="s">
        <v>189</v>
      </c>
      <c r="D88" s="4" t="s">
        <v>29</v>
      </c>
      <c r="E88" s="4">
        <f>1+1+1</f>
        <v>3</v>
      </c>
      <c r="F88" s="4"/>
      <c r="G88" s="4">
        <f t="shared" si="4"/>
        <v>0</v>
      </c>
      <c r="H88" s="4"/>
    </row>
    <row r="89" customHeight="1" spans="1:8">
      <c r="A89" s="4">
        <v>86</v>
      </c>
      <c r="B89" s="4" t="s">
        <v>185</v>
      </c>
      <c r="C89" s="4" t="s">
        <v>190</v>
      </c>
      <c r="D89" s="4" t="s">
        <v>29</v>
      </c>
      <c r="E89" s="4">
        <f>1</f>
        <v>1</v>
      </c>
      <c r="F89" s="4"/>
      <c r="G89" s="4">
        <f t="shared" si="4"/>
        <v>0</v>
      </c>
      <c r="H89" s="4"/>
    </row>
    <row r="90" s="50" customFormat="1" customHeight="1" spans="1:8">
      <c r="A90" s="5" t="s">
        <v>56</v>
      </c>
      <c r="B90" s="6" t="s">
        <v>191</v>
      </c>
      <c r="C90" s="7"/>
      <c r="D90" s="37"/>
      <c r="E90" s="37"/>
      <c r="F90" s="5"/>
      <c r="G90" s="5">
        <f>G91+G109+G159</f>
        <v>0</v>
      </c>
      <c r="H90" s="37"/>
    </row>
    <row r="91" s="50" customFormat="1" customHeight="1" spans="1:8">
      <c r="A91" s="5" t="s">
        <v>192</v>
      </c>
      <c r="B91" s="5" t="s">
        <v>193</v>
      </c>
      <c r="C91" s="53"/>
      <c r="D91" s="5"/>
      <c r="E91" s="5"/>
      <c r="F91" s="5"/>
      <c r="G91" s="5">
        <f>SUM(G92:G108)</f>
        <v>0</v>
      </c>
      <c r="H91" s="5"/>
    </row>
    <row r="92" customHeight="1" spans="1:8">
      <c r="A92" s="12">
        <v>1</v>
      </c>
      <c r="B92" s="54" t="s">
        <v>194</v>
      </c>
      <c r="C92" s="54" t="s">
        <v>195</v>
      </c>
      <c r="D92" s="54" t="s">
        <v>81</v>
      </c>
      <c r="E92" s="54">
        <v>71</v>
      </c>
      <c r="F92" s="12"/>
      <c r="G92" s="12">
        <f>E92*F92</f>
        <v>0</v>
      </c>
      <c r="H92" s="12"/>
    </row>
    <row r="93" customHeight="1" spans="1:8">
      <c r="A93" s="12">
        <v>2</v>
      </c>
      <c r="B93" s="15" t="s">
        <v>194</v>
      </c>
      <c r="C93" s="15" t="s">
        <v>196</v>
      </c>
      <c r="D93" s="15" t="s">
        <v>81</v>
      </c>
      <c r="E93" s="15">
        <v>10</v>
      </c>
      <c r="F93" s="4"/>
      <c r="G93" s="12">
        <f t="shared" ref="G93:G108" si="5">E93*F93</f>
        <v>0</v>
      </c>
      <c r="H93" s="4"/>
    </row>
    <row r="94" customHeight="1" spans="1:8">
      <c r="A94" s="12">
        <v>3</v>
      </c>
      <c r="B94" s="15" t="s">
        <v>194</v>
      </c>
      <c r="C94" s="15" t="s">
        <v>197</v>
      </c>
      <c r="D94" s="15" t="s">
        <v>81</v>
      </c>
      <c r="E94" s="15">
        <v>3</v>
      </c>
      <c r="F94" s="4"/>
      <c r="G94" s="12">
        <f t="shared" si="5"/>
        <v>0</v>
      </c>
      <c r="H94" s="4"/>
    </row>
    <row r="95" customHeight="1" spans="1:8">
      <c r="A95" s="12">
        <v>4</v>
      </c>
      <c r="B95" s="15" t="s">
        <v>194</v>
      </c>
      <c r="C95" s="15" t="s">
        <v>198</v>
      </c>
      <c r="D95" s="15" t="s">
        <v>81</v>
      </c>
      <c r="E95" s="15">
        <v>18</v>
      </c>
      <c r="F95" s="4"/>
      <c r="G95" s="12">
        <f t="shared" si="5"/>
        <v>0</v>
      </c>
      <c r="H95" s="4"/>
    </row>
    <row r="96" customHeight="1" spans="1:8">
      <c r="A96" s="12">
        <v>5</v>
      </c>
      <c r="B96" s="15" t="s">
        <v>194</v>
      </c>
      <c r="C96" s="15" t="s">
        <v>199</v>
      </c>
      <c r="D96" s="15" t="s">
        <v>81</v>
      </c>
      <c r="E96" s="15">
        <v>18</v>
      </c>
      <c r="F96" s="4"/>
      <c r="G96" s="12">
        <f t="shared" si="5"/>
        <v>0</v>
      </c>
      <c r="H96" s="4"/>
    </row>
    <row r="97" customHeight="1" spans="1:8">
      <c r="A97" s="12">
        <v>6</v>
      </c>
      <c r="B97" s="15" t="s">
        <v>194</v>
      </c>
      <c r="C97" s="15" t="s">
        <v>200</v>
      </c>
      <c r="D97" s="15" t="s">
        <v>81</v>
      </c>
      <c r="E97" s="15">
        <v>35</v>
      </c>
      <c r="F97" s="4"/>
      <c r="G97" s="12">
        <f t="shared" si="5"/>
        <v>0</v>
      </c>
      <c r="H97" s="4"/>
    </row>
    <row r="98" customHeight="1" spans="1:8">
      <c r="A98" s="12">
        <v>7</v>
      </c>
      <c r="B98" s="4" t="s">
        <v>201</v>
      </c>
      <c r="C98" s="4">
        <v>6.35</v>
      </c>
      <c r="D98" s="4" t="s">
        <v>60</v>
      </c>
      <c r="E98" s="4">
        <v>531</v>
      </c>
      <c r="F98" s="4"/>
      <c r="G98" s="12">
        <f t="shared" si="5"/>
        <v>0</v>
      </c>
      <c r="H98" s="4"/>
    </row>
    <row r="99" customHeight="1" spans="1:8">
      <c r="A99" s="12">
        <v>8</v>
      </c>
      <c r="B99" s="4" t="s">
        <v>201</v>
      </c>
      <c r="C99" s="4">
        <v>9.53</v>
      </c>
      <c r="D99" s="4" t="s">
        <v>60</v>
      </c>
      <c r="E99" s="4">
        <v>486</v>
      </c>
      <c r="F99" s="4"/>
      <c r="G99" s="12">
        <f t="shared" si="5"/>
        <v>0</v>
      </c>
      <c r="H99" s="4"/>
    </row>
    <row r="100" customHeight="1" spans="1:8">
      <c r="A100" s="12">
        <v>9</v>
      </c>
      <c r="B100" s="13" t="s">
        <v>201</v>
      </c>
      <c r="C100" s="13">
        <v>12.7</v>
      </c>
      <c r="D100" s="14" t="s">
        <v>60</v>
      </c>
      <c r="E100" s="13">
        <v>812</v>
      </c>
      <c r="F100" s="14"/>
      <c r="G100" s="12">
        <f t="shared" si="5"/>
        <v>0</v>
      </c>
      <c r="H100" s="14"/>
    </row>
    <row r="101" customHeight="1" spans="1:8">
      <c r="A101" s="12">
        <v>10</v>
      </c>
      <c r="B101" s="4" t="s">
        <v>201</v>
      </c>
      <c r="C101" s="4">
        <v>15.88</v>
      </c>
      <c r="D101" s="4" t="s">
        <v>60</v>
      </c>
      <c r="E101" s="4">
        <v>750</v>
      </c>
      <c r="F101" s="4"/>
      <c r="G101" s="12">
        <f t="shared" si="5"/>
        <v>0</v>
      </c>
      <c r="H101" s="4"/>
    </row>
    <row r="102" customHeight="1" spans="1:8">
      <c r="A102" s="12">
        <v>11</v>
      </c>
      <c r="B102" s="4" t="s">
        <v>201</v>
      </c>
      <c r="C102" s="4">
        <v>19.05</v>
      </c>
      <c r="D102" s="4" t="s">
        <v>60</v>
      </c>
      <c r="E102" s="4">
        <v>330</v>
      </c>
      <c r="F102" s="4"/>
      <c r="G102" s="12">
        <f t="shared" si="5"/>
        <v>0</v>
      </c>
      <c r="H102" s="4"/>
    </row>
    <row r="103" customHeight="1" spans="1:8">
      <c r="A103" s="12">
        <v>12</v>
      </c>
      <c r="B103" s="4" t="s">
        <v>201</v>
      </c>
      <c r="C103" s="4">
        <v>22.2</v>
      </c>
      <c r="D103" s="4" t="s">
        <v>60</v>
      </c>
      <c r="E103" s="4">
        <v>69</v>
      </c>
      <c r="F103" s="4"/>
      <c r="G103" s="12">
        <f t="shared" si="5"/>
        <v>0</v>
      </c>
      <c r="H103" s="4"/>
    </row>
    <row r="104" customHeight="1" spans="1:8">
      <c r="A104" s="12">
        <v>13</v>
      </c>
      <c r="B104" s="15" t="s">
        <v>201</v>
      </c>
      <c r="C104" s="15">
        <v>25.4</v>
      </c>
      <c r="D104" s="4" t="s">
        <v>60</v>
      </c>
      <c r="E104" s="15">
        <v>336</v>
      </c>
      <c r="F104" s="4"/>
      <c r="G104" s="12">
        <f t="shared" si="5"/>
        <v>0</v>
      </c>
      <c r="H104" s="4"/>
    </row>
    <row r="105" customHeight="1" spans="1:8">
      <c r="A105" s="12">
        <v>14</v>
      </c>
      <c r="B105" s="4" t="s">
        <v>201</v>
      </c>
      <c r="C105" s="4">
        <v>28.6</v>
      </c>
      <c r="D105" s="4" t="s">
        <v>60</v>
      </c>
      <c r="E105" s="4">
        <v>301</v>
      </c>
      <c r="F105" s="4"/>
      <c r="G105" s="12">
        <f t="shared" si="5"/>
        <v>0</v>
      </c>
      <c r="H105" s="4"/>
    </row>
    <row r="106" customHeight="1" spans="1:8">
      <c r="A106" s="12">
        <v>15</v>
      </c>
      <c r="B106" s="4" t="s">
        <v>201</v>
      </c>
      <c r="C106" s="4">
        <v>31.75</v>
      </c>
      <c r="D106" s="4" t="s">
        <v>60</v>
      </c>
      <c r="E106" s="4">
        <v>73</v>
      </c>
      <c r="F106" s="4"/>
      <c r="G106" s="12">
        <f t="shared" si="5"/>
        <v>0</v>
      </c>
      <c r="H106" s="4"/>
    </row>
    <row r="107" customHeight="1" spans="1:8">
      <c r="A107" s="12">
        <v>16</v>
      </c>
      <c r="B107" s="4" t="s">
        <v>201</v>
      </c>
      <c r="C107" s="4">
        <v>38.1</v>
      </c>
      <c r="D107" s="4" t="s">
        <v>60</v>
      </c>
      <c r="E107" s="4">
        <v>224</v>
      </c>
      <c r="F107" s="4"/>
      <c r="G107" s="12">
        <f t="shared" si="5"/>
        <v>0</v>
      </c>
      <c r="H107" s="4"/>
    </row>
    <row r="108" customHeight="1" spans="1:8">
      <c r="A108" s="12">
        <v>17</v>
      </c>
      <c r="B108" s="4" t="s">
        <v>202</v>
      </c>
      <c r="C108" s="4" t="s">
        <v>74</v>
      </c>
      <c r="D108" s="4" t="s">
        <v>203</v>
      </c>
      <c r="E108" s="4">
        <v>8.86</v>
      </c>
      <c r="F108" s="4"/>
      <c r="G108" s="12">
        <f t="shared" si="5"/>
        <v>0</v>
      </c>
      <c r="H108" s="4"/>
    </row>
    <row r="109" s="50" customFormat="1" customHeight="1" spans="1:8">
      <c r="A109" s="5" t="s">
        <v>204</v>
      </c>
      <c r="B109" s="5" t="s">
        <v>205</v>
      </c>
      <c r="C109" s="5"/>
      <c r="D109" s="5"/>
      <c r="E109" s="5"/>
      <c r="F109" s="5"/>
      <c r="G109" s="5">
        <f>SUM(G110:G158)</f>
        <v>0</v>
      </c>
      <c r="H109" s="5"/>
    </row>
    <row r="110" customHeight="1" spans="1:8">
      <c r="A110" s="4">
        <v>1</v>
      </c>
      <c r="B110" s="4" t="s">
        <v>58</v>
      </c>
      <c r="C110" s="4" t="s">
        <v>100</v>
      </c>
      <c r="D110" s="4" t="s">
        <v>60</v>
      </c>
      <c r="E110" s="4">
        <v>5306.5</v>
      </c>
      <c r="F110" s="4"/>
      <c r="G110" s="4">
        <f>E110*F110</f>
        <v>0</v>
      </c>
      <c r="H110" s="4"/>
    </row>
    <row r="111" customHeight="1" spans="1:8">
      <c r="A111" s="4">
        <v>2</v>
      </c>
      <c r="B111" s="4" t="s">
        <v>58</v>
      </c>
      <c r="C111" s="4" t="s">
        <v>80</v>
      </c>
      <c r="D111" s="4" t="s">
        <v>60</v>
      </c>
      <c r="E111" s="4">
        <v>735.5</v>
      </c>
      <c r="F111" s="4"/>
      <c r="G111" s="4">
        <f t="shared" ref="G111:G142" si="6">E111*F111</f>
        <v>0</v>
      </c>
      <c r="H111" s="4"/>
    </row>
    <row r="112" customHeight="1" spans="1:8">
      <c r="A112" s="4">
        <v>3</v>
      </c>
      <c r="B112" s="4" t="s">
        <v>58</v>
      </c>
      <c r="C112" s="4" t="s">
        <v>59</v>
      </c>
      <c r="D112" s="4" t="s">
        <v>60</v>
      </c>
      <c r="E112" s="4">
        <v>847.5</v>
      </c>
      <c r="F112" s="4"/>
      <c r="G112" s="4">
        <f t="shared" si="6"/>
        <v>0</v>
      </c>
      <c r="H112" s="4"/>
    </row>
    <row r="113" customHeight="1" spans="1:8">
      <c r="A113" s="4">
        <v>4</v>
      </c>
      <c r="B113" s="4" t="s">
        <v>58</v>
      </c>
      <c r="C113" s="4" t="s">
        <v>206</v>
      </c>
      <c r="D113" s="4" t="s">
        <v>60</v>
      </c>
      <c r="E113" s="4">
        <v>791</v>
      </c>
      <c r="F113" s="4"/>
      <c r="G113" s="4">
        <f t="shared" si="6"/>
        <v>0</v>
      </c>
      <c r="H113" s="4"/>
    </row>
    <row r="114" customHeight="1" spans="1:8">
      <c r="A114" s="4">
        <v>5</v>
      </c>
      <c r="B114" s="4" t="s">
        <v>58</v>
      </c>
      <c r="C114" s="4" t="s">
        <v>61</v>
      </c>
      <c r="D114" s="4" t="s">
        <v>60</v>
      </c>
      <c r="E114" s="4">
        <v>1186.5</v>
      </c>
      <c r="F114" s="16"/>
      <c r="G114" s="4">
        <f t="shared" si="6"/>
        <v>0</v>
      </c>
      <c r="H114" s="4"/>
    </row>
    <row r="115" customHeight="1" spans="1:8">
      <c r="A115" s="4">
        <v>6</v>
      </c>
      <c r="B115" s="4" t="s">
        <v>58</v>
      </c>
      <c r="C115" s="4" t="s">
        <v>62</v>
      </c>
      <c r="D115" s="4" t="s">
        <v>60</v>
      </c>
      <c r="E115" s="4">
        <v>676.5</v>
      </c>
      <c r="F115" s="16"/>
      <c r="G115" s="4">
        <f t="shared" si="6"/>
        <v>0</v>
      </c>
      <c r="H115" s="4"/>
    </row>
    <row r="116" customHeight="1" spans="1:8">
      <c r="A116" s="4">
        <v>7</v>
      </c>
      <c r="B116" s="4" t="s">
        <v>58</v>
      </c>
      <c r="C116" s="4" t="s">
        <v>84</v>
      </c>
      <c r="D116" s="4" t="s">
        <v>60</v>
      </c>
      <c r="E116" s="4">
        <v>384</v>
      </c>
      <c r="F116" s="4"/>
      <c r="G116" s="4">
        <f t="shared" si="6"/>
        <v>0</v>
      </c>
      <c r="H116" s="4"/>
    </row>
    <row r="117" customHeight="1" spans="1:8">
      <c r="A117" s="4">
        <v>8</v>
      </c>
      <c r="B117" s="4" t="s">
        <v>58</v>
      </c>
      <c r="C117" s="4" t="s">
        <v>63</v>
      </c>
      <c r="D117" s="4" t="s">
        <v>60</v>
      </c>
      <c r="E117" s="4">
        <v>263.5</v>
      </c>
      <c r="F117" s="16"/>
      <c r="G117" s="4">
        <f t="shared" si="6"/>
        <v>0</v>
      </c>
      <c r="H117" s="4"/>
    </row>
    <row r="118" customHeight="1" spans="1:8">
      <c r="A118" s="4">
        <v>9</v>
      </c>
      <c r="B118" s="4" t="s">
        <v>58</v>
      </c>
      <c r="C118" s="4" t="s">
        <v>64</v>
      </c>
      <c r="D118" s="4" t="s">
        <v>60</v>
      </c>
      <c r="E118" s="4">
        <v>327</v>
      </c>
      <c r="F118" s="16"/>
      <c r="G118" s="4">
        <f t="shared" si="6"/>
        <v>0</v>
      </c>
      <c r="H118" s="4"/>
    </row>
    <row r="119" customHeight="1" spans="1:8">
      <c r="A119" s="4">
        <v>10</v>
      </c>
      <c r="B119" s="4" t="s">
        <v>65</v>
      </c>
      <c r="C119" s="4" t="s">
        <v>66</v>
      </c>
      <c r="D119" s="4" t="s">
        <v>60</v>
      </c>
      <c r="E119" s="4">
        <v>455</v>
      </c>
      <c r="F119" s="16"/>
      <c r="G119" s="4">
        <f t="shared" si="6"/>
        <v>0</v>
      </c>
      <c r="H119" s="4"/>
    </row>
    <row r="120" customHeight="1" spans="1:8">
      <c r="A120" s="4">
        <v>11</v>
      </c>
      <c r="B120" s="4" t="s">
        <v>65</v>
      </c>
      <c r="C120" s="4" t="s">
        <v>67</v>
      </c>
      <c r="D120" s="4" t="s">
        <v>60</v>
      </c>
      <c r="E120" s="4">
        <v>189</v>
      </c>
      <c r="F120" s="16"/>
      <c r="G120" s="4">
        <f t="shared" si="6"/>
        <v>0</v>
      </c>
      <c r="H120" s="4"/>
    </row>
    <row r="121" customHeight="1" spans="1:8">
      <c r="A121" s="4">
        <v>12</v>
      </c>
      <c r="B121" s="4" t="s">
        <v>65</v>
      </c>
      <c r="C121" s="4" t="s">
        <v>68</v>
      </c>
      <c r="D121" s="4" t="s">
        <v>60</v>
      </c>
      <c r="E121" s="4">
        <v>116</v>
      </c>
      <c r="F121" s="16"/>
      <c r="G121" s="4">
        <f t="shared" si="6"/>
        <v>0</v>
      </c>
      <c r="H121" s="4"/>
    </row>
    <row r="122" customHeight="1" spans="1:8">
      <c r="A122" s="4">
        <v>13</v>
      </c>
      <c r="B122" s="4" t="s">
        <v>207</v>
      </c>
      <c r="C122" s="4" t="s">
        <v>208</v>
      </c>
      <c r="D122" s="4" t="s">
        <v>60</v>
      </c>
      <c r="E122" s="4">
        <v>1246.49</v>
      </c>
      <c r="F122" s="4"/>
      <c r="G122" s="4">
        <f t="shared" si="6"/>
        <v>0</v>
      </c>
      <c r="H122" s="4"/>
    </row>
    <row r="123" customHeight="1" spans="1:8">
      <c r="A123" s="4">
        <v>14</v>
      </c>
      <c r="B123" s="4" t="s">
        <v>207</v>
      </c>
      <c r="C123" s="4" t="s">
        <v>209</v>
      </c>
      <c r="D123" s="4" t="s">
        <v>60</v>
      </c>
      <c r="E123" s="4">
        <v>1605.35</v>
      </c>
      <c r="F123" s="4"/>
      <c r="G123" s="4">
        <f t="shared" si="6"/>
        <v>0</v>
      </c>
      <c r="H123" s="4"/>
    </row>
    <row r="124" customHeight="1" spans="1:8">
      <c r="A124" s="4">
        <v>15</v>
      </c>
      <c r="B124" s="4" t="s">
        <v>207</v>
      </c>
      <c r="C124" s="4" t="s">
        <v>210</v>
      </c>
      <c r="D124" s="4" t="s">
        <v>60</v>
      </c>
      <c r="E124" s="4">
        <v>1232</v>
      </c>
      <c r="F124" s="4"/>
      <c r="G124" s="4">
        <f t="shared" si="6"/>
        <v>0</v>
      </c>
      <c r="H124" s="4"/>
    </row>
    <row r="125" customHeight="1" spans="1:8">
      <c r="A125" s="4">
        <v>16</v>
      </c>
      <c r="B125" s="4" t="s">
        <v>79</v>
      </c>
      <c r="C125" s="4" t="s">
        <v>100</v>
      </c>
      <c r="D125" s="4" t="s">
        <v>81</v>
      </c>
      <c r="E125" s="4">
        <v>28</v>
      </c>
      <c r="F125" s="4"/>
      <c r="G125" s="4">
        <f t="shared" si="6"/>
        <v>0</v>
      </c>
      <c r="H125" s="4"/>
    </row>
    <row r="126" customHeight="1" spans="1:8">
      <c r="A126" s="4">
        <v>17</v>
      </c>
      <c r="B126" s="4" t="s">
        <v>79</v>
      </c>
      <c r="C126" s="4" t="s">
        <v>80</v>
      </c>
      <c r="D126" s="4" t="s">
        <v>81</v>
      </c>
      <c r="E126" s="4">
        <v>1232</v>
      </c>
      <c r="F126" s="4"/>
      <c r="G126" s="4">
        <f t="shared" si="6"/>
        <v>0</v>
      </c>
      <c r="H126" s="4"/>
    </row>
    <row r="127" customHeight="1" spans="1:8">
      <c r="A127" s="4">
        <v>18</v>
      </c>
      <c r="B127" s="4" t="s">
        <v>211</v>
      </c>
      <c r="C127" s="4" t="s">
        <v>100</v>
      </c>
      <c r="D127" s="4" t="s">
        <v>81</v>
      </c>
      <c r="E127" s="4">
        <v>1232</v>
      </c>
      <c r="F127" s="4"/>
      <c r="G127" s="4">
        <f t="shared" si="6"/>
        <v>0</v>
      </c>
      <c r="H127" s="4"/>
    </row>
    <row r="128" customHeight="1" spans="1:8">
      <c r="A128" s="4">
        <v>19</v>
      </c>
      <c r="B128" s="4" t="s">
        <v>212</v>
      </c>
      <c r="C128" s="4" t="s">
        <v>80</v>
      </c>
      <c r="D128" s="4" t="s">
        <v>81</v>
      </c>
      <c r="E128" s="4">
        <v>4</v>
      </c>
      <c r="F128" s="4"/>
      <c r="G128" s="4">
        <f t="shared" si="6"/>
        <v>0</v>
      </c>
      <c r="H128" s="4"/>
    </row>
    <row r="129" customHeight="1" spans="1:8">
      <c r="A129" s="4">
        <v>20</v>
      </c>
      <c r="B129" s="4" t="s">
        <v>212</v>
      </c>
      <c r="C129" s="4" t="s">
        <v>59</v>
      </c>
      <c r="D129" s="4" t="s">
        <v>81</v>
      </c>
      <c r="E129" s="4">
        <v>2</v>
      </c>
      <c r="F129" s="4"/>
      <c r="G129" s="4">
        <f t="shared" si="6"/>
        <v>0</v>
      </c>
      <c r="H129" s="4"/>
    </row>
    <row r="130" customHeight="1" spans="1:8">
      <c r="A130" s="4">
        <v>21</v>
      </c>
      <c r="B130" s="4" t="s">
        <v>212</v>
      </c>
      <c r="C130" s="4" t="s">
        <v>62</v>
      </c>
      <c r="D130" s="4" t="s">
        <v>81</v>
      </c>
      <c r="E130" s="4">
        <v>2</v>
      </c>
      <c r="F130" s="4"/>
      <c r="G130" s="4">
        <f t="shared" si="6"/>
        <v>0</v>
      </c>
      <c r="H130" s="4"/>
    </row>
    <row r="131" customHeight="1" spans="1:8">
      <c r="A131" s="4">
        <v>22</v>
      </c>
      <c r="B131" s="4" t="s">
        <v>212</v>
      </c>
      <c r="C131" s="4" t="s">
        <v>63</v>
      </c>
      <c r="D131" s="4" t="s">
        <v>81</v>
      </c>
      <c r="E131" s="4">
        <v>2</v>
      </c>
      <c r="F131" s="4"/>
      <c r="G131" s="4">
        <f t="shared" si="6"/>
        <v>0</v>
      </c>
      <c r="H131" s="4"/>
    </row>
    <row r="132" customHeight="1" spans="1:8">
      <c r="A132" s="4">
        <v>23</v>
      </c>
      <c r="B132" s="4" t="s">
        <v>212</v>
      </c>
      <c r="C132" s="4" t="s">
        <v>64</v>
      </c>
      <c r="D132" s="4" t="s">
        <v>81</v>
      </c>
      <c r="E132" s="4">
        <v>2</v>
      </c>
      <c r="F132" s="4"/>
      <c r="G132" s="4">
        <f t="shared" si="6"/>
        <v>0</v>
      </c>
      <c r="H132" s="4"/>
    </row>
    <row r="133" customHeight="1" spans="1:8">
      <c r="A133" s="4">
        <v>24</v>
      </c>
      <c r="B133" s="4" t="s">
        <v>212</v>
      </c>
      <c r="C133" s="4" t="s">
        <v>66</v>
      </c>
      <c r="D133" s="4" t="s">
        <v>81</v>
      </c>
      <c r="E133" s="4">
        <v>4</v>
      </c>
      <c r="F133" s="4"/>
      <c r="G133" s="4">
        <f t="shared" si="6"/>
        <v>0</v>
      </c>
      <c r="H133" s="4"/>
    </row>
    <row r="134" customHeight="1" spans="1:8">
      <c r="A134" s="4">
        <v>25</v>
      </c>
      <c r="B134" s="4" t="s">
        <v>90</v>
      </c>
      <c r="C134" s="4" t="s">
        <v>100</v>
      </c>
      <c r="D134" s="4" t="s">
        <v>81</v>
      </c>
      <c r="E134" s="4">
        <v>616</v>
      </c>
      <c r="F134" s="4"/>
      <c r="G134" s="4">
        <f t="shared" si="6"/>
        <v>0</v>
      </c>
      <c r="H134" s="4"/>
    </row>
    <row r="135" customHeight="1" spans="1:8">
      <c r="A135" s="4">
        <v>26</v>
      </c>
      <c r="B135" s="4" t="s">
        <v>90</v>
      </c>
      <c r="C135" s="4" t="s">
        <v>62</v>
      </c>
      <c r="D135" s="4" t="s">
        <v>81</v>
      </c>
      <c r="E135" s="4">
        <v>15</v>
      </c>
      <c r="F135" s="4"/>
      <c r="G135" s="4">
        <f t="shared" si="6"/>
        <v>0</v>
      </c>
      <c r="H135" s="4"/>
    </row>
    <row r="136" customHeight="1" spans="1:8">
      <c r="A136" s="4">
        <v>27</v>
      </c>
      <c r="B136" s="4" t="s">
        <v>90</v>
      </c>
      <c r="C136" s="4" t="s">
        <v>83</v>
      </c>
      <c r="D136" s="4" t="s">
        <v>81</v>
      </c>
      <c r="E136" s="4">
        <v>11</v>
      </c>
      <c r="F136" s="4"/>
      <c r="G136" s="4">
        <f t="shared" si="6"/>
        <v>0</v>
      </c>
      <c r="H136" s="4"/>
    </row>
    <row r="137" customHeight="1" spans="1:8">
      <c r="A137" s="4">
        <v>28</v>
      </c>
      <c r="B137" s="4" t="s">
        <v>90</v>
      </c>
      <c r="C137" s="4" t="s">
        <v>84</v>
      </c>
      <c r="D137" s="4" t="s">
        <v>81</v>
      </c>
      <c r="E137" s="4">
        <v>3</v>
      </c>
      <c r="F137" s="4"/>
      <c r="G137" s="4">
        <f t="shared" si="6"/>
        <v>0</v>
      </c>
      <c r="H137" s="4"/>
    </row>
    <row r="138" customHeight="1" spans="1:8">
      <c r="A138" s="4">
        <v>29</v>
      </c>
      <c r="B138" s="4" t="s">
        <v>85</v>
      </c>
      <c r="C138" s="4" t="s">
        <v>84</v>
      </c>
      <c r="D138" s="4" t="s">
        <v>81</v>
      </c>
      <c r="E138" s="4">
        <v>6</v>
      </c>
      <c r="F138" s="4"/>
      <c r="G138" s="4">
        <f t="shared" si="6"/>
        <v>0</v>
      </c>
      <c r="H138" s="4"/>
    </row>
    <row r="139" customHeight="1" spans="1:8">
      <c r="A139" s="4">
        <v>30</v>
      </c>
      <c r="B139" s="4" t="s">
        <v>82</v>
      </c>
      <c r="C139" s="4" t="s">
        <v>61</v>
      </c>
      <c r="D139" s="4" t="s">
        <v>81</v>
      </c>
      <c r="E139" s="4">
        <v>9</v>
      </c>
      <c r="F139" s="4"/>
      <c r="G139" s="4">
        <f t="shared" si="6"/>
        <v>0</v>
      </c>
      <c r="H139" s="4"/>
    </row>
    <row r="140" customHeight="1" spans="1:8">
      <c r="A140" s="4">
        <v>31</v>
      </c>
      <c r="B140" s="4" t="s">
        <v>82</v>
      </c>
      <c r="C140" s="4" t="s">
        <v>62</v>
      </c>
      <c r="D140" s="4" t="s">
        <v>81</v>
      </c>
      <c r="E140" s="4">
        <f>30+12</f>
        <v>42</v>
      </c>
      <c r="F140" s="4"/>
      <c r="G140" s="4">
        <f t="shared" si="6"/>
        <v>0</v>
      </c>
      <c r="H140" s="4"/>
    </row>
    <row r="141" customHeight="1" spans="1:8">
      <c r="A141" s="4">
        <v>32</v>
      </c>
      <c r="B141" s="4" t="s">
        <v>82</v>
      </c>
      <c r="C141" s="4" t="s">
        <v>83</v>
      </c>
      <c r="D141" s="4" t="s">
        <v>81</v>
      </c>
      <c r="E141" s="4">
        <v>5</v>
      </c>
      <c r="F141" s="4"/>
      <c r="G141" s="4">
        <f t="shared" si="6"/>
        <v>0</v>
      </c>
      <c r="H141" s="4"/>
    </row>
    <row r="142" customHeight="1" spans="1:8">
      <c r="A142" s="4">
        <v>33</v>
      </c>
      <c r="B142" s="4" t="s">
        <v>82</v>
      </c>
      <c r="C142" s="4" t="s">
        <v>84</v>
      </c>
      <c r="D142" s="4" t="s">
        <v>81</v>
      </c>
      <c r="E142" s="4">
        <v>1</v>
      </c>
      <c r="F142" s="4"/>
      <c r="G142" s="4">
        <f t="shared" si="6"/>
        <v>0</v>
      </c>
      <c r="H142" s="4"/>
    </row>
    <row r="143" customHeight="1" spans="1:8">
      <c r="A143" s="4">
        <v>34</v>
      </c>
      <c r="B143" s="4" t="s">
        <v>213</v>
      </c>
      <c r="C143" s="4" t="s">
        <v>100</v>
      </c>
      <c r="D143" s="4" t="s">
        <v>81</v>
      </c>
      <c r="E143" s="4">
        <v>616</v>
      </c>
      <c r="F143" s="4"/>
      <c r="G143" s="4">
        <f t="shared" ref="G143:G158" si="7">E143*F143</f>
        <v>0</v>
      </c>
      <c r="H143" s="4"/>
    </row>
    <row r="144" customHeight="1" spans="1:8">
      <c r="A144" s="4">
        <v>35</v>
      </c>
      <c r="B144" s="4" t="s">
        <v>214</v>
      </c>
      <c r="C144" s="4" t="s">
        <v>206</v>
      </c>
      <c r="D144" s="4" t="s">
        <v>81</v>
      </c>
      <c r="E144" s="4">
        <v>18</v>
      </c>
      <c r="F144" s="4"/>
      <c r="G144" s="4">
        <f t="shared" si="7"/>
        <v>0</v>
      </c>
      <c r="H144" s="4"/>
    </row>
    <row r="145" customHeight="1" spans="1:8">
      <c r="A145" s="4">
        <v>36</v>
      </c>
      <c r="B145" s="4" t="s">
        <v>214</v>
      </c>
      <c r="C145" s="4" t="s">
        <v>61</v>
      </c>
      <c r="D145" s="4" t="s">
        <v>81</v>
      </c>
      <c r="E145" s="4">
        <v>9</v>
      </c>
      <c r="F145" s="4"/>
      <c r="G145" s="4">
        <f t="shared" si="7"/>
        <v>0</v>
      </c>
      <c r="H145" s="4"/>
    </row>
    <row r="146" customHeight="1" spans="1:8">
      <c r="A146" s="4">
        <v>37</v>
      </c>
      <c r="B146" s="4" t="s">
        <v>214</v>
      </c>
      <c r="C146" s="4" t="s">
        <v>83</v>
      </c>
      <c r="D146" s="4" t="s">
        <v>81</v>
      </c>
      <c r="E146" s="4">
        <v>5</v>
      </c>
      <c r="F146" s="4"/>
      <c r="G146" s="4">
        <f t="shared" si="7"/>
        <v>0</v>
      </c>
      <c r="H146" s="4"/>
    </row>
    <row r="147" customHeight="1" spans="1:8">
      <c r="A147" s="4">
        <v>38</v>
      </c>
      <c r="B147" s="4" t="s">
        <v>87</v>
      </c>
      <c r="C147" s="4" t="s">
        <v>61</v>
      </c>
      <c r="D147" s="4" t="s">
        <v>81</v>
      </c>
      <c r="E147" s="4">
        <v>9</v>
      </c>
      <c r="F147" s="4"/>
      <c r="G147" s="4">
        <f t="shared" si="7"/>
        <v>0</v>
      </c>
      <c r="H147" s="4"/>
    </row>
    <row r="148" customHeight="1" spans="1:8">
      <c r="A148" s="4">
        <v>39</v>
      </c>
      <c r="B148" s="4" t="s">
        <v>87</v>
      </c>
      <c r="C148" s="4" t="s">
        <v>62</v>
      </c>
      <c r="D148" s="4" t="s">
        <v>81</v>
      </c>
      <c r="E148" s="4">
        <v>12</v>
      </c>
      <c r="F148" s="4"/>
      <c r="G148" s="4">
        <f t="shared" si="7"/>
        <v>0</v>
      </c>
      <c r="H148" s="4"/>
    </row>
    <row r="149" customHeight="1" spans="1:8">
      <c r="A149" s="4">
        <v>40</v>
      </c>
      <c r="B149" s="4" t="s">
        <v>87</v>
      </c>
      <c r="C149" s="4" t="s">
        <v>83</v>
      </c>
      <c r="D149" s="4" t="s">
        <v>81</v>
      </c>
      <c r="E149" s="4">
        <v>5</v>
      </c>
      <c r="F149" s="4"/>
      <c r="G149" s="4">
        <f t="shared" si="7"/>
        <v>0</v>
      </c>
      <c r="H149" s="4"/>
    </row>
    <row r="150" customHeight="1" spans="1:8">
      <c r="A150" s="4">
        <v>41</v>
      </c>
      <c r="B150" s="4" t="s">
        <v>87</v>
      </c>
      <c r="C150" s="4" t="s">
        <v>84</v>
      </c>
      <c r="D150" s="4" t="s">
        <v>81</v>
      </c>
      <c r="E150" s="4">
        <v>1</v>
      </c>
      <c r="F150" s="4"/>
      <c r="G150" s="4">
        <f t="shared" si="7"/>
        <v>0</v>
      </c>
      <c r="H150" s="4"/>
    </row>
    <row r="151" customHeight="1" spans="1:8">
      <c r="A151" s="4">
        <v>42</v>
      </c>
      <c r="B151" s="4" t="s">
        <v>99</v>
      </c>
      <c r="C151" s="4" t="s">
        <v>100</v>
      </c>
      <c r="D151" s="4" t="s">
        <v>81</v>
      </c>
      <c r="E151" s="4">
        <v>116</v>
      </c>
      <c r="F151" s="4"/>
      <c r="G151" s="4">
        <f t="shared" si="7"/>
        <v>0</v>
      </c>
      <c r="H151" s="4"/>
    </row>
    <row r="152" customHeight="1" spans="1:8">
      <c r="A152" s="4">
        <v>43</v>
      </c>
      <c r="B152" s="4" t="s">
        <v>99</v>
      </c>
      <c r="C152" s="4" t="s">
        <v>80</v>
      </c>
      <c r="D152" s="4" t="s">
        <v>81</v>
      </c>
      <c r="E152" s="4">
        <f>10+38+2</f>
        <v>50</v>
      </c>
      <c r="F152" s="4"/>
      <c r="G152" s="4">
        <f t="shared" si="7"/>
        <v>0</v>
      </c>
      <c r="H152" s="4"/>
    </row>
    <row r="153" customHeight="1" spans="1:8">
      <c r="A153" s="4">
        <v>44</v>
      </c>
      <c r="B153" s="4" t="s">
        <v>95</v>
      </c>
      <c r="C153" s="4" t="s">
        <v>96</v>
      </c>
      <c r="D153" s="4" t="s">
        <v>81</v>
      </c>
      <c r="E153" s="4">
        <v>58</v>
      </c>
      <c r="F153" s="4"/>
      <c r="G153" s="4">
        <f t="shared" si="7"/>
        <v>0</v>
      </c>
      <c r="H153" s="4"/>
    </row>
    <row r="154" customHeight="1" spans="1:8">
      <c r="A154" s="4">
        <v>45</v>
      </c>
      <c r="B154" s="4" t="s">
        <v>97</v>
      </c>
      <c r="C154" s="4" t="s">
        <v>98</v>
      </c>
      <c r="D154" s="4" t="s">
        <v>81</v>
      </c>
      <c r="E154" s="4">
        <v>58</v>
      </c>
      <c r="F154" s="4"/>
      <c r="G154" s="4">
        <f t="shared" si="7"/>
        <v>0</v>
      </c>
      <c r="H154" s="4"/>
    </row>
    <row r="155" customHeight="1" spans="1:8">
      <c r="A155" s="4">
        <v>46</v>
      </c>
      <c r="B155" s="4" t="s">
        <v>94</v>
      </c>
      <c r="C155" s="4" t="s">
        <v>62</v>
      </c>
      <c r="D155" s="4" t="s">
        <v>81</v>
      </c>
      <c r="E155" s="4">
        <v>30</v>
      </c>
      <c r="F155" s="4"/>
      <c r="G155" s="4">
        <f t="shared" si="7"/>
        <v>0</v>
      </c>
      <c r="H155" s="4"/>
    </row>
    <row r="156" customHeight="1" spans="1:8">
      <c r="A156" s="4">
        <v>47</v>
      </c>
      <c r="B156" s="4" t="s">
        <v>94</v>
      </c>
      <c r="C156" s="4" t="s">
        <v>83</v>
      </c>
      <c r="D156" s="4" t="s">
        <v>81</v>
      </c>
      <c r="E156" s="4">
        <v>22</v>
      </c>
      <c r="F156" s="4"/>
      <c r="G156" s="4">
        <f t="shared" si="7"/>
        <v>0</v>
      </c>
      <c r="H156" s="4"/>
    </row>
    <row r="157" customHeight="1" spans="1:8">
      <c r="A157" s="4">
        <v>48</v>
      </c>
      <c r="B157" s="4" t="s">
        <v>94</v>
      </c>
      <c r="C157" s="4" t="s">
        <v>84</v>
      </c>
      <c r="D157" s="4" t="s">
        <v>81</v>
      </c>
      <c r="E157" s="4">
        <v>58</v>
      </c>
      <c r="F157" s="4"/>
      <c r="G157" s="4">
        <f t="shared" si="7"/>
        <v>0</v>
      </c>
      <c r="H157" s="4"/>
    </row>
    <row r="158" customHeight="1" spans="1:8">
      <c r="A158" s="4">
        <v>49</v>
      </c>
      <c r="B158" s="4" t="s">
        <v>73</v>
      </c>
      <c r="C158" s="4" t="s">
        <v>74</v>
      </c>
      <c r="D158" s="4" t="s">
        <v>75</v>
      </c>
      <c r="E158" s="4">
        <v>116.5</v>
      </c>
      <c r="F158" s="4"/>
      <c r="G158" s="4">
        <f t="shared" si="7"/>
        <v>0</v>
      </c>
      <c r="H158" s="4"/>
    </row>
    <row r="159" s="50" customFormat="1" customHeight="1" spans="1:8">
      <c r="A159" s="5" t="s">
        <v>215</v>
      </c>
      <c r="B159" s="5" t="s">
        <v>216</v>
      </c>
      <c r="C159" s="5"/>
      <c r="D159" s="5"/>
      <c r="E159" s="5"/>
      <c r="F159" s="5"/>
      <c r="G159" s="5">
        <f>SUM(G160:G262)</f>
        <v>0</v>
      </c>
      <c r="H159" s="5"/>
    </row>
    <row r="160" customHeight="1" spans="1:8">
      <c r="A160" s="4">
        <v>1</v>
      </c>
      <c r="B160" s="4" t="s">
        <v>217</v>
      </c>
      <c r="C160" s="4" t="s">
        <v>77</v>
      </c>
      <c r="D160" s="4" t="s">
        <v>78</v>
      </c>
      <c r="E160" s="4">
        <v>3766.13</v>
      </c>
      <c r="F160" s="4"/>
      <c r="G160" s="4">
        <f>E160*F160</f>
        <v>0</v>
      </c>
      <c r="H160" s="4"/>
    </row>
    <row r="161" customHeight="1" spans="1:8">
      <c r="A161" s="4">
        <v>2</v>
      </c>
      <c r="B161" s="4" t="s">
        <v>217</v>
      </c>
      <c r="C161" s="4" t="s">
        <v>218</v>
      </c>
      <c r="D161" s="4" t="s">
        <v>78</v>
      </c>
      <c r="E161" s="4">
        <v>2672.84</v>
      </c>
      <c r="F161" s="4"/>
      <c r="G161" s="4">
        <f t="shared" ref="G161:G192" si="8">E161*F161</f>
        <v>0</v>
      </c>
      <c r="H161" s="4"/>
    </row>
    <row r="162" customHeight="1" spans="1:8">
      <c r="A162" s="4">
        <v>3</v>
      </c>
      <c r="B162" s="4" t="s">
        <v>217</v>
      </c>
      <c r="C162" s="4" t="s">
        <v>219</v>
      </c>
      <c r="D162" s="4" t="s">
        <v>78</v>
      </c>
      <c r="E162" s="4">
        <v>2602.71</v>
      </c>
      <c r="F162" s="4"/>
      <c r="G162" s="4">
        <f t="shared" si="8"/>
        <v>0</v>
      </c>
      <c r="H162" s="4"/>
    </row>
    <row r="163" customHeight="1" spans="1:8">
      <c r="A163" s="4">
        <v>4</v>
      </c>
      <c r="B163" s="4" t="s">
        <v>217</v>
      </c>
      <c r="C163" s="4" t="s">
        <v>220</v>
      </c>
      <c r="D163" s="4" t="s">
        <v>78</v>
      </c>
      <c r="E163" s="4">
        <v>1964.31</v>
      </c>
      <c r="F163" s="4"/>
      <c r="G163" s="4">
        <f t="shared" si="8"/>
        <v>0</v>
      </c>
      <c r="H163" s="4"/>
    </row>
    <row r="164" customHeight="1" spans="1:8">
      <c r="A164" s="4">
        <v>5</v>
      </c>
      <c r="B164" s="4" t="s">
        <v>221</v>
      </c>
      <c r="C164" s="31" t="s">
        <v>222</v>
      </c>
      <c r="D164" s="4" t="s">
        <v>78</v>
      </c>
      <c r="E164" s="4">
        <v>1752.69</v>
      </c>
      <c r="F164" s="4"/>
      <c r="G164" s="4">
        <f t="shared" si="8"/>
        <v>0</v>
      </c>
      <c r="H164" s="4"/>
    </row>
    <row r="165" customHeight="1" spans="1:8">
      <c r="A165" s="4">
        <v>6</v>
      </c>
      <c r="B165" s="4" t="s">
        <v>223</v>
      </c>
      <c r="C165" s="4" t="s">
        <v>224</v>
      </c>
      <c r="D165" s="4" t="s">
        <v>75</v>
      </c>
      <c r="E165" s="4">
        <v>330.18</v>
      </c>
      <c r="F165" s="4"/>
      <c r="G165" s="4">
        <f t="shared" si="8"/>
        <v>0</v>
      </c>
      <c r="H165" s="4"/>
    </row>
    <row r="166" customHeight="1" spans="1:8">
      <c r="A166" s="4">
        <v>7</v>
      </c>
      <c r="B166" s="4" t="s">
        <v>225</v>
      </c>
      <c r="C166" s="4" t="s">
        <v>188</v>
      </c>
      <c r="D166" s="4" t="s">
        <v>81</v>
      </c>
      <c r="E166" s="4">
        <f>6+1</f>
        <v>7</v>
      </c>
      <c r="F166" s="4"/>
      <c r="G166" s="4">
        <f t="shared" si="8"/>
        <v>0</v>
      </c>
      <c r="H166" s="4"/>
    </row>
    <row r="167" customHeight="1" spans="1:8">
      <c r="A167" s="4">
        <v>8</v>
      </c>
      <c r="B167" s="4" t="s">
        <v>225</v>
      </c>
      <c r="C167" s="4" t="s">
        <v>226</v>
      </c>
      <c r="D167" s="4" t="s">
        <v>81</v>
      </c>
      <c r="E167" s="4">
        <v>2</v>
      </c>
      <c r="F167" s="4"/>
      <c r="G167" s="4">
        <f t="shared" si="8"/>
        <v>0</v>
      </c>
      <c r="H167" s="4"/>
    </row>
    <row r="168" customHeight="1" spans="1:8">
      <c r="A168" s="4">
        <v>9</v>
      </c>
      <c r="B168" s="4" t="s">
        <v>225</v>
      </c>
      <c r="C168" s="4" t="s">
        <v>227</v>
      </c>
      <c r="D168" s="4" t="s">
        <v>81</v>
      </c>
      <c r="E168" s="4">
        <v>21</v>
      </c>
      <c r="F168" s="4"/>
      <c r="G168" s="4">
        <f t="shared" si="8"/>
        <v>0</v>
      </c>
      <c r="H168" s="4"/>
    </row>
    <row r="169" customHeight="1" spans="1:8">
      <c r="A169" s="4">
        <v>10</v>
      </c>
      <c r="B169" s="4" t="s">
        <v>225</v>
      </c>
      <c r="C169" s="4" t="s">
        <v>228</v>
      </c>
      <c r="D169" s="4" t="s">
        <v>81</v>
      </c>
      <c r="E169" s="4">
        <f>10+4</f>
        <v>14</v>
      </c>
      <c r="F169" s="4"/>
      <c r="G169" s="4">
        <f t="shared" si="8"/>
        <v>0</v>
      </c>
      <c r="H169" s="4"/>
    </row>
    <row r="170" customHeight="1" spans="1:8">
      <c r="A170" s="4">
        <v>11</v>
      </c>
      <c r="B170" s="4" t="s">
        <v>225</v>
      </c>
      <c r="C170" s="4" t="s">
        <v>229</v>
      </c>
      <c r="D170" s="4" t="s">
        <v>81</v>
      </c>
      <c r="E170" s="4">
        <v>19</v>
      </c>
      <c r="F170" s="4"/>
      <c r="G170" s="4">
        <f t="shared" si="8"/>
        <v>0</v>
      </c>
      <c r="H170" s="4"/>
    </row>
    <row r="171" customHeight="1" spans="1:8">
      <c r="A171" s="4">
        <v>12</v>
      </c>
      <c r="B171" s="4" t="s">
        <v>225</v>
      </c>
      <c r="C171" s="4" t="s">
        <v>230</v>
      </c>
      <c r="D171" s="4" t="s">
        <v>81</v>
      </c>
      <c r="E171" s="4">
        <v>3</v>
      </c>
      <c r="F171" s="4"/>
      <c r="G171" s="4">
        <f t="shared" si="8"/>
        <v>0</v>
      </c>
      <c r="H171" s="4"/>
    </row>
    <row r="172" customHeight="1" spans="1:8">
      <c r="A172" s="4">
        <v>13</v>
      </c>
      <c r="B172" s="4" t="s">
        <v>225</v>
      </c>
      <c r="C172" s="4" t="s">
        <v>231</v>
      </c>
      <c r="D172" s="4" t="s">
        <v>81</v>
      </c>
      <c r="E172" s="4">
        <v>6</v>
      </c>
      <c r="F172" s="4"/>
      <c r="G172" s="4">
        <f t="shared" si="8"/>
        <v>0</v>
      </c>
      <c r="H172" s="4"/>
    </row>
    <row r="173" customHeight="1" spans="1:8">
      <c r="A173" s="4">
        <v>14</v>
      </c>
      <c r="B173" s="4" t="s">
        <v>225</v>
      </c>
      <c r="C173" s="4" t="s">
        <v>232</v>
      </c>
      <c r="D173" s="4" t="s">
        <v>81</v>
      </c>
      <c r="E173" s="4">
        <v>5</v>
      </c>
      <c r="F173" s="4"/>
      <c r="G173" s="4">
        <f t="shared" si="8"/>
        <v>0</v>
      </c>
      <c r="H173" s="4"/>
    </row>
    <row r="174" customHeight="1" spans="1:8">
      <c r="A174" s="4">
        <v>15</v>
      </c>
      <c r="B174" s="4" t="s">
        <v>225</v>
      </c>
      <c r="C174" s="4" t="s">
        <v>233</v>
      </c>
      <c r="D174" s="4" t="s">
        <v>81</v>
      </c>
      <c r="E174" s="4">
        <v>6</v>
      </c>
      <c r="F174" s="4"/>
      <c r="G174" s="4">
        <f t="shared" si="8"/>
        <v>0</v>
      </c>
      <c r="H174" s="4"/>
    </row>
    <row r="175" customHeight="1" spans="1:8">
      <c r="A175" s="4">
        <v>16</v>
      </c>
      <c r="B175" s="4" t="s">
        <v>225</v>
      </c>
      <c r="C175" s="4" t="s">
        <v>234</v>
      </c>
      <c r="D175" s="4" t="s">
        <v>81</v>
      </c>
      <c r="E175" s="4">
        <v>1</v>
      </c>
      <c r="F175" s="4"/>
      <c r="G175" s="4">
        <f t="shared" si="8"/>
        <v>0</v>
      </c>
      <c r="H175" s="4"/>
    </row>
    <row r="176" customHeight="1" spans="1:8">
      <c r="A176" s="4">
        <v>17</v>
      </c>
      <c r="B176" s="4" t="s">
        <v>225</v>
      </c>
      <c r="C176" s="4" t="s">
        <v>235</v>
      </c>
      <c r="D176" s="4" t="s">
        <v>81</v>
      </c>
      <c r="E176" s="4">
        <v>4</v>
      </c>
      <c r="F176" s="4"/>
      <c r="G176" s="4">
        <f t="shared" si="8"/>
        <v>0</v>
      </c>
      <c r="H176" s="4"/>
    </row>
    <row r="177" customHeight="1" spans="1:8">
      <c r="A177" s="4">
        <v>18</v>
      </c>
      <c r="B177" s="4" t="s">
        <v>225</v>
      </c>
      <c r="C177" s="4" t="s">
        <v>236</v>
      </c>
      <c r="D177" s="4" t="s">
        <v>81</v>
      </c>
      <c r="E177" s="4">
        <v>1</v>
      </c>
      <c r="F177" s="4"/>
      <c r="G177" s="4">
        <f t="shared" si="8"/>
        <v>0</v>
      </c>
      <c r="H177" s="4"/>
    </row>
    <row r="178" customHeight="1" spans="1:8">
      <c r="A178" s="4">
        <v>19</v>
      </c>
      <c r="B178" s="4" t="s">
        <v>225</v>
      </c>
      <c r="C178" s="4" t="s">
        <v>237</v>
      </c>
      <c r="D178" s="4" t="s">
        <v>81</v>
      </c>
      <c r="E178" s="4">
        <v>8</v>
      </c>
      <c r="F178" s="4"/>
      <c r="G178" s="4">
        <f t="shared" si="8"/>
        <v>0</v>
      </c>
      <c r="H178" s="4"/>
    </row>
    <row r="179" customHeight="1" spans="1:8">
      <c r="A179" s="4">
        <v>20</v>
      </c>
      <c r="B179" s="4" t="s">
        <v>225</v>
      </c>
      <c r="C179" s="4" t="s">
        <v>238</v>
      </c>
      <c r="D179" s="4" t="s">
        <v>81</v>
      </c>
      <c r="E179" s="4">
        <v>3</v>
      </c>
      <c r="F179" s="4"/>
      <c r="G179" s="4">
        <f t="shared" si="8"/>
        <v>0</v>
      </c>
      <c r="H179" s="4"/>
    </row>
    <row r="180" customHeight="1" spans="1:8">
      <c r="A180" s="4">
        <v>21</v>
      </c>
      <c r="B180" s="4" t="s">
        <v>225</v>
      </c>
      <c r="C180" s="4" t="s">
        <v>239</v>
      </c>
      <c r="D180" s="4" t="s">
        <v>81</v>
      </c>
      <c r="E180" s="4">
        <v>2</v>
      </c>
      <c r="F180" s="4"/>
      <c r="G180" s="4">
        <f t="shared" si="8"/>
        <v>0</v>
      </c>
      <c r="H180" s="4"/>
    </row>
    <row r="181" customHeight="1" spans="1:8">
      <c r="A181" s="4">
        <v>22</v>
      </c>
      <c r="B181" s="4" t="s">
        <v>225</v>
      </c>
      <c r="C181" s="4" t="s">
        <v>240</v>
      </c>
      <c r="D181" s="4" t="s">
        <v>81</v>
      </c>
      <c r="E181" s="4">
        <v>1</v>
      </c>
      <c r="F181" s="4"/>
      <c r="G181" s="4">
        <f t="shared" si="8"/>
        <v>0</v>
      </c>
      <c r="H181" s="4"/>
    </row>
    <row r="182" customHeight="1" spans="1:8">
      <c r="A182" s="4">
        <v>23</v>
      </c>
      <c r="B182" s="4" t="s">
        <v>225</v>
      </c>
      <c r="C182" s="4" t="s">
        <v>241</v>
      </c>
      <c r="D182" s="4" t="s">
        <v>81</v>
      </c>
      <c r="E182" s="4">
        <v>5</v>
      </c>
      <c r="F182" s="4"/>
      <c r="G182" s="4">
        <f t="shared" si="8"/>
        <v>0</v>
      </c>
      <c r="H182" s="4"/>
    </row>
    <row r="183" customHeight="1" spans="1:8">
      <c r="A183" s="4">
        <v>24</v>
      </c>
      <c r="B183" s="4" t="s">
        <v>225</v>
      </c>
      <c r="C183" s="4" t="s">
        <v>242</v>
      </c>
      <c r="D183" s="4" t="s">
        <v>81</v>
      </c>
      <c r="E183" s="4">
        <v>15</v>
      </c>
      <c r="F183" s="4"/>
      <c r="G183" s="4">
        <f t="shared" si="8"/>
        <v>0</v>
      </c>
      <c r="H183" s="4"/>
    </row>
    <row r="184" customHeight="1" spans="1:8">
      <c r="A184" s="4">
        <v>25</v>
      </c>
      <c r="B184" s="4" t="s">
        <v>225</v>
      </c>
      <c r="C184" s="4" t="s">
        <v>186</v>
      </c>
      <c r="D184" s="4" t="s">
        <v>81</v>
      </c>
      <c r="E184" s="4">
        <v>3</v>
      </c>
      <c r="F184" s="4"/>
      <c r="G184" s="4">
        <f t="shared" si="8"/>
        <v>0</v>
      </c>
      <c r="H184" s="4"/>
    </row>
    <row r="185" customHeight="1" spans="1:8">
      <c r="A185" s="4">
        <v>26</v>
      </c>
      <c r="B185" s="4" t="s">
        <v>225</v>
      </c>
      <c r="C185" s="4" t="s">
        <v>243</v>
      </c>
      <c r="D185" s="4" t="s">
        <v>81</v>
      </c>
      <c r="E185" s="4">
        <v>3</v>
      </c>
      <c r="F185" s="4"/>
      <c r="G185" s="4">
        <f t="shared" si="8"/>
        <v>0</v>
      </c>
      <c r="H185" s="4"/>
    </row>
    <row r="186" customHeight="1" spans="1:8">
      <c r="A186" s="4">
        <v>27</v>
      </c>
      <c r="B186" s="4" t="s">
        <v>225</v>
      </c>
      <c r="C186" s="4" t="s">
        <v>187</v>
      </c>
      <c r="D186" s="4" t="s">
        <v>81</v>
      </c>
      <c r="E186" s="4">
        <v>3</v>
      </c>
      <c r="F186" s="4"/>
      <c r="G186" s="4">
        <f t="shared" si="8"/>
        <v>0</v>
      </c>
      <c r="H186" s="4"/>
    </row>
    <row r="187" customHeight="1" spans="1:8">
      <c r="A187" s="4">
        <v>28</v>
      </c>
      <c r="B187" s="4" t="s">
        <v>244</v>
      </c>
      <c r="C187" s="4" t="s">
        <v>188</v>
      </c>
      <c r="D187" s="4" t="s">
        <v>81</v>
      </c>
      <c r="E187" s="4">
        <v>16</v>
      </c>
      <c r="F187" s="4"/>
      <c r="G187" s="4">
        <f t="shared" si="8"/>
        <v>0</v>
      </c>
      <c r="H187" s="4"/>
    </row>
    <row r="188" customHeight="1" spans="1:8">
      <c r="A188" s="4">
        <v>29</v>
      </c>
      <c r="B188" s="4" t="s">
        <v>244</v>
      </c>
      <c r="C188" s="4" t="s">
        <v>245</v>
      </c>
      <c r="D188" s="4" t="s">
        <v>81</v>
      </c>
      <c r="E188" s="4">
        <v>4</v>
      </c>
      <c r="F188" s="4"/>
      <c r="G188" s="4">
        <f t="shared" si="8"/>
        <v>0</v>
      </c>
      <c r="H188" s="4"/>
    </row>
    <row r="189" customHeight="1" spans="1:8">
      <c r="A189" s="4">
        <v>30</v>
      </c>
      <c r="B189" s="4" t="s">
        <v>244</v>
      </c>
      <c r="C189" s="4" t="s">
        <v>246</v>
      </c>
      <c r="D189" s="4" t="s">
        <v>81</v>
      </c>
      <c r="E189" s="4">
        <v>3</v>
      </c>
      <c r="F189" s="4"/>
      <c r="G189" s="4">
        <f t="shared" si="8"/>
        <v>0</v>
      </c>
      <c r="H189" s="4"/>
    </row>
    <row r="190" customHeight="1" spans="1:8">
      <c r="A190" s="4">
        <v>31</v>
      </c>
      <c r="B190" s="4" t="s">
        <v>244</v>
      </c>
      <c r="C190" s="4" t="s">
        <v>189</v>
      </c>
      <c r="D190" s="4" t="s">
        <v>81</v>
      </c>
      <c r="E190" s="4">
        <v>3</v>
      </c>
      <c r="F190" s="4"/>
      <c r="G190" s="4">
        <f t="shared" si="8"/>
        <v>0</v>
      </c>
      <c r="H190" s="4"/>
    </row>
    <row r="191" customHeight="1" spans="1:8">
      <c r="A191" s="4">
        <v>32</v>
      </c>
      <c r="B191" s="4" t="s">
        <v>244</v>
      </c>
      <c r="C191" s="4" t="s">
        <v>190</v>
      </c>
      <c r="D191" s="4" t="s">
        <v>81</v>
      </c>
      <c r="E191" s="4">
        <v>4</v>
      </c>
      <c r="F191" s="4"/>
      <c r="G191" s="4">
        <f t="shared" si="8"/>
        <v>0</v>
      </c>
      <c r="H191" s="4"/>
    </row>
    <row r="192" customHeight="1" spans="1:8">
      <c r="A192" s="4">
        <v>34</v>
      </c>
      <c r="B192" s="4" t="s">
        <v>244</v>
      </c>
      <c r="C192" s="4" t="s">
        <v>187</v>
      </c>
      <c r="D192" s="4" t="s">
        <v>81</v>
      </c>
      <c r="E192" s="4">
        <v>4</v>
      </c>
      <c r="F192" s="4"/>
      <c r="G192" s="4">
        <f t="shared" si="8"/>
        <v>0</v>
      </c>
      <c r="H192" s="4"/>
    </row>
    <row r="193" customHeight="1" spans="1:8">
      <c r="A193" s="4">
        <v>35</v>
      </c>
      <c r="B193" s="4" t="s">
        <v>247</v>
      </c>
      <c r="C193" s="4" t="s">
        <v>233</v>
      </c>
      <c r="D193" s="4" t="s">
        <v>81</v>
      </c>
      <c r="E193" s="4">
        <v>1</v>
      </c>
      <c r="F193" s="4"/>
      <c r="G193" s="4">
        <f t="shared" ref="G193:G224" si="9">E193*F193</f>
        <v>0</v>
      </c>
      <c r="H193" s="4"/>
    </row>
    <row r="194" customHeight="1" spans="1:8">
      <c r="A194" s="4">
        <v>36</v>
      </c>
      <c r="B194" s="4" t="s">
        <v>247</v>
      </c>
      <c r="C194" s="4" t="s">
        <v>237</v>
      </c>
      <c r="D194" s="4" t="s">
        <v>81</v>
      </c>
      <c r="E194" s="4">
        <v>6</v>
      </c>
      <c r="F194" s="4"/>
      <c r="G194" s="4">
        <f t="shared" si="9"/>
        <v>0</v>
      </c>
      <c r="H194" s="4"/>
    </row>
    <row r="195" customHeight="1" spans="1:8">
      <c r="A195" s="4">
        <v>37</v>
      </c>
      <c r="B195" s="4" t="s">
        <v>247</v>
      </c>
      <c r="C195" s="4" t="s">
        <v>238</v>
      </c>
      <c r="D195" s="4" t="s">
        <v>81</v>
      </c>
      <c r="E195" s="4">
        <v>41</v>
      </c>
      <c r="F195" s="4"/>
      <c r="G195" s="4">
        <f t="shared" si="9"/>
        <v>0</v>
      </c>
      <c r="H195" s="4"/>
    </row>
    <row r="196" customHeight="1" spans="1:8">
      <c r="A196" s="4">
        <v>38</v>
      </c>
      <c r="B196" s="4" t="s">
        <v>247</v>
      </c>
      <c r="C196" s="4" t="s">
        <v>239</v>
      </c>
      <c r="D196" s="4" t="s">
        <v>81</v>
      </c>
      <c r="E196" s="4">
        <v>184</v>
      </c>
      <c r="F196" s="4"/>
      <c r="G196" s="4">
        <f t="shared" si="9"/>
        <v>0</v>
      </c>
      <c r="H196" s="4"/>
    </row>
    <row r="197" customHeight="1" spans="1:8">
      <c r="A197" s="4">
        <v>39</v>
      </c>
      <c r="B197" s="4" t="s">
        <v>247</v>
      </c>
      <c r="C197" s="4" t="s">
        <v>240</v>
      </c>
      <c r="D197" s="4" t="s">
        <v>81</v>
      </c>
      <c r="E197" s="4">
        <v>1</v>
      </c>
      <c r="F197" s="4"/>
      <c r="G197" s="4">
        <f t="shared" si="9"/>
        <v>0</v>
      </c>
      <c r="H197" s="4"/>
    </row>
    <row r="198" customHeight="1" spans="1:8">
      <c r="A198" s="4">
        <v>40</v>
      </c>
      <c r="B198" s="4" t="s">
        <v>247</v>
      </c>
      <c r="C198" s="4" t="s">
        <v>241</v>
      </c>
      <c r="D198" s="4" t="s">
        <v>81</v>
      </c>
      <c r="E198" s="4">
        <v>4</v>
      </c>
      <c r="F198" s="4"/>
      <c r="G198" s="4">
        <f t="shared" si="9"/>
        <v>0</v>
      </c>
      <c r="H198" s="4"/>
    </row>
    <row r="199" customHeight="1" spans="1:8">
      <c r="A199" s="4">
        <v>41</v>
      </c>
      <c r="B199" s="4" t="s">
        <v>247</v>
      </c>
      <c r="C199" s="4" t="s">
        <v>248</v>
      </c>
      <c r="D199" s="4" t="s">
        <v>81</v>
      </c>
      <c r="E199" s="4">
        <v>1</v>
      </c>
      <c r="F199" s="4"/>
      <c r="G199" s="4">
        <f t="shared" si="9"/>
        <v>0</v>
      </c>
      <c r="H199" s="4"/>
    </row>
    <row r="200" customHeight="1" spans="1:8">
      <c r="A200" s="4">
        <v>42</v>
      </c>
      <c r="B200" s="4" t="s">
        <v>247</v>
      </c>
      <c r="C200" s="4" t="s">
        <v>242</v>
      </c>
      <c r="D200" s="4" t="s">
        <v>81</v>
      </c>
      <c r="E200" s="4">
        <v>1</v>
      </c>
      <c r="F200" s="4"/>
      <c r="G200" s="4">
        <f t="shared" si="9"/>
        <v>0</v>
      </c>
      <c r="H200" s="4"/>
    </row>
    <row r="201" customHeight="1" spans="1:8">
      <c r="A201" s="4">
        <v>43</v>
      </c>
      <c r="B201" s="4" t="s">
        <v>249</v>
      </c>
      <c r="C201" s="4" t="s">
        <v>227</v>
      </c>
      <c r="D201" s="4" t="s">
        <v>81</v>
      </c>
      <c r="E201" s="4">
        <v>269</v>
      </c>
      <c r="F201" s="4"/>
      <c r="G201" s="4">
        <f t="shared" si="9"/>
        <v>0</v>
      </c>
      <c r="H201" s="4"/>
    </row>
    <row r="202" customHeight="1" spans="1:8">
      <c r="A202" s="4">
        <v>44</v>
      </c>
      <c r="B202" s="4" t="s">
        <v>249</v>
      </c>
      <c r="C202" s="4" t="s">
        <v>229</v>
      </c>
      <c r="D202" s="4" t="s">
        <v>81</v>
      </c>
      <c r="E202" s="4">
        <v>117</v>
      </c>
      <c r="F202" s="4"/>
      <c r="G202" s="4">
        <f t="shared" si="9"/>
        <v>0</v>
      </c>
      <c r="H202" s="4"/>
    </row>
    <row r="203" customHeight="1" spans="1:8">
      <c r="A203" s="4">
        <v>45</v>
      </c>
      <c r="B203" s="4" t="s">
        <v>249</v>
      </c>
      <c r="C203" s="4" t="s">
        <v>230</v>
      </c>
      <c r="D203" s="4" t="s">
        <v>81</v>
      </c>
      <c r="E203" s="4">
        <v>70</v>
      </c>
      <c r="F203" s="4"/>
      <c r="G203" s="4">
        <f t="shared" si="9"/>
        <v>0</v>
      </c>
      <c r="H203" s="4"/>
    </row>
    <row r="204" customHeight="1" spans="1:8">
      <c r="A204" s="4">
        <v>46</v>
      </c>
      <c r="B204" s="4" t="s">
        <v>249</v>
      </c>
      <c r="C204" s="4" t="s">
        <v>232</v>
      </c>
      <c r="D204" s="4" t="s">
        <v>81</v>
      </c>
      <c r="E204" s="4">
        <v>15</v>
      </c>
      <c r="F204" s="4"/>
      <c r="G204" s="4">
        <f t="shared" si="9"/>
        <v>0</v>
      </c>
      <c r="H204" s="4"/>
    </row>
    <row r="205" customHeight="1" spans="1:8">
      <c r="A205" s="4">
        <v>47</v>
      </c>
      <c r="B205" s="4" t="s">
        <v>249</v>
      </c>
      <c r="C205" s="4" t="s">
        <v>233</v>
      </c>
      <c r="D205" s="4" t="s">
        <v>81</v>
      </c>
      <c r="E205" s="4">
        <v>32</v>
      </c>
      <c r="F205" s="4"/>
      <c r="G205" s="4">
        <f t="shared" si="9"/>
        <v>0</v>
      </c>
      <c r="H205" s="4"/>
    </row>
    <row r="206" customHeight="1" spans="1:8">
      <c r="A206" s="4">
        <v>48</v>
      </c>
      <c r="B206" s="4" t="s">
        <v>249</v>
      </c>
      <c r="C206" s="4" t="s">
        <v>234</v>
      </c>
      <c r="D206" s="4" t="s">
        <v>81</v>
      </c>
      <c r="E206" s="4">
        <v>2</v>
      </c>
      <c r="F206" s="4"/>
      <c r="G206" s="4">
        <f t="shared" si="9"/>
        <v>0</v>
      </c>
      <c r="H206" s="4"/>
    </row>
    <row r="207" customHeight="1" spans="1:8">
      <c r="A207" s="4">
        <v>49</v>
      </c>
      <c r="B207" s="4" t="s">
        <v>249</v>
      </c>
      <c r="C207" s="4" t="s">
        <v>235</v>
      </c>
      <c r="D207" s="4" t="s">
        <v>81</v>
      </c>
      <c r="E207" s="4">
        <v>37</v>
      </c>
      <c r="F207" s="4"/>
      <c r="G207" s="4">
        <f t="shared" si="9"/>
        <v>0</v>
      </c>
      <c r="H207" s="4"/>
    </row>
    <row r="208" customHeight="1" spans="1:8">
      <c r="A208" s="4">
        <v>50</v>
      </c>
      <c r="B208" s="4" t="s">
        <v>249</v>
      </c>
      <c r="C208" s="4" t="s">
        <v>250</v>
      </c>
      <c r="D208" s="4" t="s">
        <v>81</v>
      </c>
      <c r="E208" s="4">
        <v>11</v>
      </c>
      <c r="F208" s="4"/>
      <c r="G208" s="4">
        <f t="shared" si="9"/>
        <v>0</v>
      </c>
      <c r="H208" s="4"/>
    </row>
    <row r="209" customHeight="1" spans="1:8">
      <c r="A209" s="4">
        <v>51</v>
      </c>
      <c r="B209" s="4" t="s">
        <v>249</v>
      </c>
      <c r="C209" s="4" t="s">
        <v>236</v>
      </c>
      <c r="D209" s="4" t="s">
        <v>81</v>
      </c>
      <c r="E209" s="4">
        <v>2</v>
      </c>
      <c r="F209" s="4"/>
      <c r="G209" s="4">
        <f t="shared" si="9"/>
        <v>0</v>
      </c>
      <c r="H209" s="4"/>
    </row>
    <row r="210" customHeight="1" spans="1:8">
      <c r="A210" s="4">
        <v>52</v>
      </c>
      <c r="B210" s="4" t="s">
        <v>249</v>
      </c>
      <c r="C210" s="4" t="s">
        <v>237</v>
      </c>
      <c r="D210" s="4" t="s">
        <v>81</v>
      </c>
      <c r="E210" s="4">
        <v>8</v>
      </c>
      <c r="F210" s="4"/>
      <c r="G210" s="4">
        <f t="shared" si="9"/>
        <v>0</v>
      </c>
      <c r="H210" s="4"/>
    </row>
    <row r="211" customHeight="1" spans="1:8">
      <c r="A211" s="4">
        <v>53</v>
      </c>
      <c r="B211" s="4" t="s">
        <v>249</v>
      </c>
      <c r="C211" s="4" t="s">
        <v>238</v>
      </c>
      <c r="D211" s="4" t="s">
        <v>81</v>
      </c>
      <c r="E211" s="4">
        <v>1</v>
      </c>
      <c r="F211" s="4"/>
      <c r="G211" s="4">
        <f t="shared" si="9"/>
        <v>0</v>
      </c>
      <c r="H211" s="4"/>
    </row>
    <row r="212" customHeight="1" spans="1:8">
      <c r="A212" s="4">
        <v>54</v>
      </c>
      <c r="B212" s="4" t="s">
        <v>251</v>
      </c>
      <c r="C212" s="4" t="s">
        <v>227</v>
      </c>
      <c r="D212" s="4" t="s">
        <v>81</v>
      </c>
      <c r="E212" s="4">
        <v>288</v>
      </c>
      <c r="F212" s="4"/>
      <c r="G212" s="4">
        <f t="shared" si="9"/>
        <v>0</v>
      </c>
      <c r="H212" s="4"/>
    </row>
    <row r="213" customHeight="1" spans="1:8">
      <c r="A213" s="4">
        <v>55</v>
      </c>
      <c r="B213" s="4" t="s">
        <v>252</v>
      </c>
      <c r="C213" s="4" t="s">
        <v>253</v>
      </c>
      <c r="D213" s="4" t="s">
        <v>81</v>
      </c>
      <c r="E213" s="4">
        <v>131</v>
      </c>
      <c r="F213" s="4"/>
      <c r="G213" s="4">
        <f t="shared" si="9"/>
        <v>0</v>
      </c>
      <c r="H213" s="4"/>
    </row>
    <row r="214" customHeight="1" spans="1:8">
      <c r="A214" s="4">
        <v>56</v>
      </c>
      <c r="B214" s="4" t="s">
        <v>254</v>
      </c>
      <c r="C214" s="4" t="s">
        <v>234</v>
      </c>
      <c r="D214" s="4" t="s">
        <v>81</v>
      </c>
      <c r="E214" s="4">
        <v>64</v>
      </c>
      <c r="F214" s="4"/>
      <c r="G214" s="4">
        <f t="shared" si="9"/>
        <v>0</v>
      </c>
      <c r="H214" s="4"/>
    </row>
    <row r="215" customHeight="1" spans="1:8">
      <c r="A215" s="4">
        <v>57</v>
      </c>
      <c r="B215" s="4" t="s">
        <v>255</v>
      </c>
      <c r="C215" s="4" t="s">
        <v>234</v>
      </c>
      <c r="D215" s="4" t="s">
        <v>81</v>
      </c>
      <c r="E215" s="4">
        <v>35</v>
      </c>
      <c r="F215" s="4"/>
      <c r="G215" s="4">
        <f t="shared" si="9"/>
        <v>0</v>
      </c>
      <c r="H215" s="4"/>
    </row>
    <row r="216" customHeight="1" spans="1:8">
      <c r="A216" s="4">
        <v>58</v>
      </c>
      <c r="B216" s="4" t="s">
        <v>256</v>
      </c>
      <c r="C216" s="4" t="s">
        <v>257</v>
      </c>
      <c r="D216" s="4" t="s">
        <v>81</v>
      </c>
      <c r="E216" s="4">
        <v>40</v>
      </c>
      <c r="F216" s="4"/>
      <c r="G216" s="4">
        <f t="shared" si="9"/>
        <v>0</v>
      </c>
      <c r="H216" s="4"/>
    </row>
    <row r="217" customHeight="1" spans="1:8">
      <c r="A217" s="4">
        <v>59</v>
      </c>
      <c r="B217" s="4" t="s">
        <v>258</v>
      </c>
      <c r="C217" s="4" t="s">
        <v>257</v>
      </c>
      <c r="D217" s="4" t="s">
        <v>81</v>
      </c>
      <c r="E217" s="4">
        <v>30</v>
      </c>
      <c r="F217" s="4"/>
      <c r="G217" s="4">
        <f t="shared" si="9"/>
        <v>0</v>
      </c>
      <c r="H217" s="4"/>
    </row>
    <row r="218" customHeight="1" spans="1:8">
      <c r="A218" s="4">
        <v>60</v>
      </c>
      <c r="B218" s="4" t="s">
        <v>259</v>
      </c>
      <c r="C218" s="4" t="s">
        <v>260</v>
      </c>
      <c r="D218" s="4" t="s">
        <v>81</v>
      </c>
      <c r="E218" s="4">
        <v>10</v>
      </c>
      <c r="F218" s="4"/>
      <c r="G218" s="4">
        <f t="shared" si="9"/>
        <v>0</v>
      </c>
      <c r="H218" s="4"/>
    </row>
    <row r="219" customHeight="1" spans="1:8">
      <c r="A219" s="4">
        <v>61</v>
      </c>
      <c r="B219" s="4" t="s">
        <v>261</v>
      </c>
      <c r="C219" s="4" t="s">
        <v>234</v>
      </c>
      <c r="D219" s="4" t="s">
        <v>81</v>
      </c>
      <c r="E219" s="4">
        <v>36</v>
      </c>
      <c r="F219" s="4"/>
      <c r="G219" s="4">
        <f t="shared" si="9"/>
        <v>0</v>
      </c>
      <c r="H219" s="4"/>
    </row>
    <row r="220" customHeight="1" spans="1:8">
      <c r="A220" s="4">
        <v>62</v>
      </c>
      <c r="B220" s="4" t="s">
        <v>261</v>
      </c>
      <c r="C220" s="4" t="s">
        <v>262</v>
      </c>
      <c r="D220" s="4" t="s">
        <v>81</v>
      </c>
      <c r="E220" s="4">
        <v>318</v>
      </c>
      <c r="F220" s="4"/>
      <c r="G220" s="4">
        <f t="shared" si="9"/>
        <v>0</v>
      </c>
      <c r="H220" s="4"/>
    </row>
    <row r="221" customHeight="1" spans="1:8">
      <c r="A221" s="4">
        <v>63</v>
      </c>
      <c r="B221" s="4" t="s">
        <v>261</v>
      </c>
      <c r="C221" s="4" t="s">
        <v>257</v>
      </c>
      <c r="D221" s="4" t="s">
        <v>81</v>
      </c>
      <c r="E221" s="4">
        <v>424</v>
      </c>
      <c r="F221" s="4"/>
      <c r="G221" s="4">
        <f t="shared" si="9"/>
        <v>0</v>
      </c>
      <c r="H221" s="4"/>
    </row>
    <row r="222" customHeight="1" spans="1:8">
      <c r="A222" s="4">
        <v>64</v>
      </c>
      <c r="B222" s="4" t="s">
        <v>261</v>
      </c>
      <c r="C222" s="4" t="s">
        <v>260</v>
      </c>
      <c r="D222" s="4" t="s">
        <v>81</v>
      </c>
      <c r="E222" s="4">
        <f>217+213</f>
        <v>430</v>
      </c>
      <c r="F222" s="4"/>
      <c r="G222" s="4">
        <f t="shared" si="9"/>
        <v>0</v>
      </c>
      <c r="H222" s="4"/>
    </row>
    <row r="223" customHeight="1" spans="1:8">
      <c r="A223" s="4">
        <v>65</v>
      </c>
      <c r="B223" s="4" t="s">
        <v>261</v>
      </c>
      <c r="C223" s="4" t="s">
        <v>263</v>
      </c>
      <c r="D223" s="4" t="s">
        <v>81</v>
      </c>
      <c r="E223" s="4">
        <v>14</v>
      </c>
      <c r="F223" s="4"/>
      <c r="G223" s="4">
        <f t="shared" si="9"/>
        <v>0</v>
      </c>
      <c r="H223" s="4"/>
    </row>
    <row r="224" customHeight="1" spans="1:8">
      <c r="A224" s="4">
        <v>66</v>
      </c>
      <c r="B224" s="4" t="s">
        <v>261</v>
      </c>
      <c r="C224" s="4" t="s">
        <v>264</v>
      </c>
      <c r="D224" s="4" t="s">
        <v>81</v>
      </c>
      <c r="E224" s="4">
        <f>11+26</f>
        <v>37</v>
      </c>
      <c r="F224" s="4"/>
      <c r="G224" s="4">
        <f t="shared" si="9"/>
        <v>0</v>
      </c>
      <c r="H224" s="4"/>
    </row>
    <row r="225" customHeight="1" spans="1:8">
      <c r="A225" s="4">
        <v>67</v>
      </c>
      <c r="B225" s="4" t="s">
        <v>261</v>
      </c>
      <c r="C225" s="4" t="s">
        <v>265</v>
      </c>
      <c r="D225" s="4" t="s">
        <v>81</v>
      </c>
      <c r="E225" s="4">
        <v>9</v>
      </c>
      <c r="F225" s="4"/>
      <c r="G225" s="4">
        <f t="shared" ref="G225:G262" si="10">E225*F225</f>
        <v>0</v>
      </c>
      <c r="H225" s="4"/>
    </row>
    <row r="226" customHeight="1" spans="1:8">
      <c r="A226" s="4">
        <v>68</v>
      </c>
      <c r="B226" s="4" t="s">
        <v>261</v>
      </c>
      <c r="C226" s="4" t="s">
        <v>266</v>
      </c>
      <c r="D226" s="4" t="s">
        <v>81</v>
      </c>
      <c r="E226" s="4">
        <v>1</v>
      </c>
      <c r="F226" s="4"/>
      <c r="G226" s="4">
        <f t="shared" si="10"/>
        <v>0</v>
      </c>
      <c r="H226" s="4"/>
    </row>
    <row r="227" customHeight="1" spans="1:8">
      <c r="A227" s="4">
        <v>69</v>
      </c>
      <c r="B227" s="4" t="s">
        <v>267</v>
      </c>
      <c r="C227" s="4" t="s">
        <v>268</v>
      </c>
      <c r="D227" s="4" t="s">
        <v>81</v>
      </c>
      <c r="E227" s="4">
        <v>20</v>
      </c>
      <c r="F227" s="4"/>
      <c r="G227" s="4">
        <f t="shared" si="10"/>
        <v>0</v>
      </c>
      <c r="H227" s="4"/>
    </row>
    <row r="228" customHeight="1" spans="1:8">
      <c r="A228" s="4">
        <v>70</v>
      </c>
      <c r="B228" s="4" t="s">
        <v>267</v>
      </c>
      <c r="C228" s="4" t="s">
        <v>269</v>
      </c>
      <c r="D228" s="4" t="s">
        <v>81</v>
      </c>
      <c r="E228" s="4">
        <v>23</v>
      </c>
      <c r="F228" s="4"/>
      <c r="G228" s="4">
        <f t="shared" si="10"/>
        <v>0</v>
      </c>
      <c r="H228" s="4"/>
    </row>
    <row r="229" customHeight="1" spans="1:8">
      <c r="A229" s="4">
        <v>71</v>
      </c>
      <c r="B229" s="4" t="s">
        <v>267</v>
      </c>
      <c r="C229" s="4" t="s">
        <v>270</v>
      </c>
      <c r="D229" s="4" t="s">
        <v>81</v>
      </c>
      <c r="E229" s="4">
        <v>5</v>
      </c>
      <c r="F229" s="4"/>
      <c r="G229" s="4">
        <f t="shared" si="10"/>
        <v>0</v>
      </c>
      <c r="H229" s="4"/>
    </row>
    <row r="230" customHeight="1" spans="1:8">
      <c r="A230" s="4">
        <v>72</v>
      </c>
      <c r="B230" s="4" t="s">
        <v>267</v>
      </c>
      <c r="C230" s="4" t="s">
        <v>271</v>
      </c>
      <c r="D230" s="4" t="s">
        <v>81</v>
      </c>
      <c r="E230" s="4">
        <v>14</v>
      </c>
      <c r="F230" s="4"/>
      <c r="G230" s="4">
        <f t="shared" si="10"/>
        <v>0</v>
      </c>
      <c r="H230" s="4"/>
    </row>
    <row r="231" customHeight="1" spans="1:8">
      <c r="A231" s="4">
        <v>73</v>
      </c>
      <c r="B231" s="4" t="s">
        <v>267</v>
      </c>
      <c r="C231" s="4" t="s">
        <v>238</v>
      </c>
      <c r="D231" s="4" t="s">
        <v>81</v>
      </c>
      <c r="E231" s="4">
        <v>34</v>
      </c>
      <c r="F231" s="4"/>
      <c r="G231" s="4">
        <f t="shared" si="10"/>
        <v>0</v>
      </c>
      <c r="H231" s="4"/>
    </row>
    <row r="232" customHeight="1" spans="1:8">
      <c r="A232" s="4">
        <v>74</v>
      </c>
      <c r="B232" s="4" t="s">
        <v>267</v>
      </c>
      <c r="C232" s="4" t="s">
        <v>240</v>
      </c>
      <c r="D232" s="4" t="s">
        <v>81</v>
      </c>
      <c r="E232" s="4">
        <v>353</v>
      </c>
      <c r="F232" s="4"/>
      <c r="G232" s="4">
        <f t="shared" si="10"/>
        <v>0</v>
      </c>
      <c r="H232" s="4"/>
    </row>
    <row r="233" customHeight="1" spans="1:8">
      <c r="A233" s="4">
        <v>75</v>
      </c>
      <c r="B233" s="4" t="s">
        <v>267</v>
      </c>
      <c r="C233" s="4" t="s">
        <v>272</v>
      </c>
      <c r="D233" s="4" t="s">
        <v>81</v>
      </c>
      <c r="E233" s="4">
        <v>226</v>
      </c>
      <c r="F233" s="4"/>
      <c r="G233" s="4">
        <f t="shared" si="10"/>
        <v>0</v>
      </c>
      <c r="H233" s="4"/>
    </row>
    <row r="234" customHeight="1" spans="1:8">
      <c r="A234" s="4">
        <v>76</v>
      </c>
      <c r="B234" s="4" t="s">
        <v>267</v>
      </c>
      <c r="C234" s="4" t="s">
        <v>248</v>
      </c>
      <c r="D234" s="4" t="s">
        <v>81</v>
      </c>
      <c r="E234" s="4">
        <v>31</v>
      </c>
      <c r="F234" s="4"/>
      <c r="G234" s="4">
        <f t="shared" si="10"/>
        <v>0</v>
      </c>
      <c r="H234" s="4"/>
    </row>
    <row r="235" customHeight="1" spans="1:8">
      <c r="A235" s="4">
        <v>77</v>
      </c>
      <c r="B235" s="4" t="s">
        <v>267</v>
      </c>
      <c r="C235" s="4" t="s">
        <v>273</v>
      </c>
      <c r="D235" s="4" t="s">
        <v>81</v>
      </c>
      <c r="E235" s="4">
        <v>47</v>
      </c>
      <c r="F235" s="4"/>
      <c r="G235" s="4">
        <f t="shared" si="10"/>
        <v>0</v>
      </c>
      <c r="H235" s="4"/>
    </row>
    <row r="236" customHeight="1" spans="1:8">
      <c r="A236" s="4">
        <v>78</v>
      </c>
      <c r="B236" s="4" t="s">
        <v>267</v>
      </c>
      <c r="C236" s="4" t="s">
        <v>274</v>
      </c>
      <c r="D236" s="4" t="s">
        <v>81</v>
      </c>
      <c r="E236" s="4">
        <v>2</v>
      </c>
      <c r="F236" s="4"/>
      <c r="G236" s="4">
        <f t="shared" si="10"/>
        <v>0</v>
      </c>
      <c r="H236" s="4"/>
    </row>
    <row r="237" customHeight="1" spans="1:8">
      <c r="A237" s="4">
        <v>79</v>
      </c>
      <c r="B237" s="4" t="s">
        <v>275</v>
      </c>
      <c r="C237" s="4" t="s">
        <v>238</v>
      </c>
      <c r="D237" s="4" t="s">
        <v>81</v>
      </c>
      <c r="E237" s="4">
        <v>7</v>
      </c>
      <c r="F237" s="4"/>
      <c r="G237" s="4">
        <f t="shared" si="10"/>
        <v>0</v>
      </c>
      <c r="H237" s="4"/>
    </row>
    <row r="238" customHeight="1" spans="1:8">
      <c r="A238" s="4">
        <v>80</v>
      </c>
      <c r="B238" s="4" t="s">
        <v>275</v>
      </c>
      <c r="C238" s="4" t="s">
        <v>240</v>
      </c>
      <c r="D238" s="4" t="s">
        <v>81</v>
      </c>
      <c r="E238" s="4">
        <v>76</v>
      </c>
      <c r="F238" s="4"/>
      <c r="G238" s="4">
        <f t="shared" si="10"/>
        <v>0</v>
      </c>
      <c r="H238" s="4"/>
    </row>
    <row r="239" customHeight="1" spans="1:8">
      <c r="A239" s="4">
        <v>81</v>
      </c>
      <c r="B239" s="4" t="s">
        <v>275</v>
      </c>
      <c r="C239" s="4" t="s">
        <v>276</v>
      </c>
      <c r="D239" s="4" t="s">
        <v>81</v>
      </c>
      <c r="E239" s="4">
        <v>10</v>
      </c>
      <c r="F239" s="4"/>
      <c r="G239" s="4">
        <f t="shared" si="10"/>
        <v>0</v>
      </c>
      <c r="H239" s="4"/>
    </row>
    <row r="240" customHeight="1" spans="1:8">
      <c r="A240" s="4">
        <v>82</v>
      </c>
      <c r="B240" s="4" t="s">
        <v>275</v>
      </c>
      <c r="C240" s="4" t="s">
        <v>272</v>
      </c>
      <c r="D240" s="4" t="s">
        <v>81</v>
      </c>
      <c r="E240" s="4">
        <v>25</v>
      </c>
      <c r="F240" s="4"/>
      <c r="G240" s="4">
        <f t="shared" si="10"/>
        <v>0</v>
      </c>
      <c r="H240" s="4"/>
    </row>
    <row r="241" customHeight="1" spans="1:8">
      <c r="A241" s="4">
        <v>83</v>
      </c>
      <c r="B241" s="4" t="s">
        <v>277</v>
      </c>
      <c r="C241" s="4" t="s">
        <v>278</v>
      </c>
      <c r="D241" s="4" t="s">
        <v>81</v>
      </c>
      <c r="E241" s="4">
        <v>8</v>
      </c>
      <c r="F241" s="4"/>
      <c r="G241" s="4">
        <f t="shared" si="10"/>
        <v>0</v>
      </c>
      <c r="H241" s="4"/>
    </row>
    <row r="242" customHeight="1" spans="1:8">
      <c r="A242" s="4">
        <v>84</v>
      </c>
      <c r="B242" s="4" t="s">
        <v>279</v>
      </c>
      <c r="C242" s="4" t="s">
        <v>188</v>
      </c>
      <c r="D242" s="4" t="s">
        <v>81</v>
      </c>
      <c r="E242" s="4">
        <v>19</v>
      </c>
      <c r="F242" s="4"/>
      <c r="G242" s="4">
        <f t="shared" si="10"/>
        <v>0</v>
      </c>
      <c r="H242" s="4"/>
    </row>
    <row r="243" customHeight="1" spans="1:8">
      <c r="A243" s="4">
        <v>85</v>
      </c>
      <c r="B243" s="4" t="s">
        <v>279</v>
      </c>
      <c r="C243" s="4" t="s">
        <v>245</v>
      </c>
      <c r="D243" s="4" t="s">
        <v>81</v>
      </c>
      <c r="E243" s="4">
        <v>4</v>
      </c>
      <c r="F243" s="4"/>
      <c r="G243" s="4">
        <f t="shared" si="10"/>
        <v>0</v>
      </c>
      <c r="H243" s="4"/>
    </row>
    <row r="244" customHeight="1" spans="1:8">
      <c r="A244" s="4">
        <v>86</v>
      </c>
      <c r="B244" s="4" t="s">
        <v>279</v>
      </c>
      <c r="C244" s="4" t="s">
        <v>246</v>
      </c>
      <c r="D244" s="4" t="s">
        <v>81</v>
      </c>
      <c r="E244" s="4">
        <v>3</v>
      </c>
      <c r="F244" s="4"/>
      <c r="G244" s="4">
        <f t="shared" si="10"/>
        <v>0</v>
      </c>
      <c r="H244" s="4"/>
    </row>
    <row r="245" customHeight="1" spans="1:8">
      <c r="A245" s="4">
        <v>87</v>
      </c>
      <c r="B245" s="4" t="s">
        <v>279</v>
      </c>
      <c r="C245" s="4" t="s">
        <v>189</v>
      </c>
      <c r="D245" s="4" t="s">
        <v>81</v>
      </c>
      <c r="E245" s="4">
        <v>2</v>
      </c>
      <c r="F245" s="4"/>
      <c r="G245" s="4">
        <f t="shared" si="10"/>
        <v>0</v>
      </c>
      <c r="H245" s="4"/>
    </row>
    <row r="246" customHeight="1" spans="1:8">
      <c r="A246" s="4">
        <v>88</v>
      </c>
      <c r="B246" s="4" t="s">
        <v>279</v>
      </c>
      <c r="C246" s="4" t="s">
        <v>190</v>
      </c>
      <c r="D246" s="4" t="s">
        <v>81</v>
      </c>
      <c r="E246" s="4">
        <v>3</v>
      </c>
      <c r="F246" s="4"/>
      <c r="G246" s="4">
        <f t="shared" si="10"/>
        <v>0</v>
      </c>
      <c r="H246" s="4"/>
    </row>
    <row r="247" customHeight="1" spans="1:8">
      <c r="A247" s="4">
        <v>89</v>
      </c>
      <c r="B247" s="4" t="s">
        <v>279</v>
      </c>
      <c r="C247" s="4" t="s">
        <v>186</v>
      </c>
      <c r="D247" s="4" t="s">
        <v>81</v>
      </c>
      <c r="E247" s="4">
        <v>1</v>
      </c>
      <c r="F247" s="4"/>
      <c r="G247" s="4">
        <f t="shared" si="10"/>
        <v>0</v>
      </c>
      <c r="H247" s="4"/>
    </row>
    <row r="248" customHeight="1" spans="1:8">
      <c r="A248" s="4">
        <v>90</v>
      </c>
      <c r="B248" s="4" t="s">
        <v>279</v>
      </c>
      <c r="C248" s="4" t="s">
        <v>280</v>
      </c>
      <c r="D248" s="4" t="s">
        <v>81</v>
      </c>
      <c r="E248" s="4">
        <v>1</v>
      </c>
      <c r="F248" s="4"/>
      <c r="G248" s="4">
        <f t="shared" si="10"/>
        <v>0</v>
      </c>
      <c r="H248" s="4"/>
    </row>
    <row r="249" customHeight="1" spans="1:8">
      <c r="A249" s="4">
        <v>91</v>
      </c>
      <c r="B249" s="4" t="s">
        <v>279</v>
      </c>
      <c r="C249" s="4" t="s">
        <v>187</v>
      </c>
      <c r="D249" s="4" t="s">
        <v>81</v>
      </c>
      <c r="E249" s="4">
        <v>4</v>
      </c>
      <c r="F249" s="4"/>
      <c r="G249" s="4">
        <f t="shared" si="10"/>
        <v>0</v>
      </c>
      <c r="H249" s="4"/>
    </row>
    <row r="250" customHeight="1" spans="1:8">
      <c r="A250" s="4">
        <v>92</v>
      </c>
      <c r="B250" s="4" t="s">
        <v>281</v>
      </c>
      <c r="C250" s="4" t="s">
        <v>282</v>
      </c>
      <c r="D250" s="4" t="s">
        <v>81</v>
      </c>
      <c r="E250" s="4">
        <v>3</v>
      </c>
      <c r="F250" s="4"/>
      <c r="G250" s="4">
        <f t="shared" si="10"/>
        <v>0</v>
      </c>
      <c r="H250" s="4"/>
    </row>
    <row r="251" customHeight="1" spans="1:8">
      <c r="A251" s="4">
        <v>93</v>
      </c>
      <c r="B251" s="4" t="s">
        <v>283</v>
      </c>
      <c r="C251" s="4" t="s">
        <v>284</v>
      </c>
      <c r="D251" s="4" t="s">
        <v>81</v>
      </c>
      <c r="E251" s="4">
        <v>1</v>
      </c>
      <c r="F251" s="4"/>
      <c r="G251" s="4">
        <f t="shared" si="10"/>
        <v>0</v>
      </c>
      <c r="H251" s="4"/>
    </row>
    <row r="252" customHeight="1" spans="1:8">
      <c r="A252" s="4">
        <v>94</v>
      </c>
      <c r="B252" s="4" t="s">
        <v>283</v>
      </c>
      <c r="C252" s="4" t="s">
        <v>285</v>
      </c>
      <c r="D252" s="4" t="s">
        <v>81</v>
      </c>
      <c r="E252" s="4">
        <v>2</v>
      </c>
      <c r="F252" s="4"/>
      <c r="G252" s="4">
        <f t="shared" si="10"/>
        <v>0</v>
      </c>
      <c r="H252" s="4"/>
    </row>
    <row r="253" customHeight="1" spans="1:8">
      <c r="A253" s="4">
        <v>95</v>
      </c>
      <c r="B253" s="4" t="s">
        <v>286</v>
      </c>
      <c r="C253" s="4" t="s">
        <v>287</v>
      </c>
      <c r="D253" s="4" t="s">
        <v>81</v>
      </c>
      <c r="E253" s="4">
        <v>2</v>
      </c>
      <c r="F253" s="4"/>
      <c r="G253" s="4">
        <f t="shared" si="10"/>
        <v>0</v>
      </c>
      <c r="H253" s="4"/>
    </row>
    <row r="254" customHeight="1" spans="1:8">
      <c r="A254" s="4">
        <v>96</v>
      </c>
      <c r="B254" s="4" t="s">
        <v>286</v>
      </c>
      <c r="C254" s="4" t="s">
        <v>288</v>
      </c>
      <c r="D254" s="4" t="s">
        <v>81</v>
      </c>
      <c r="E254" s="4">
        <v>10</v>
      </c>
      <c r="F254" s="4"/>
      <c r="G254" s="4">
        <f t="shared" si="10"/>
        <v>0</v>
      </c>
      <c r="H254" s="4"/>
    </row>
    <row r="255" customHeight="1" spans="1:8">
      <c r="A255" s="4">
        <v>97</v>
      </c>
      <c r="B255" s="4" t="s">
        <v>286</v>
      </c>
      <c r="C255" s="4" t="s">
        <v>289</v>
      </c>
      <c r="D255" s="4" t="s">
        <v>81</v>
      </c>
      <c r="E255" s="4">
        <v>8</v>
      </c>
      <c r="F255" s="4"/>
      <c r="G255" s="4">
        <f t="shared" si="10"/>
        <v>0</v>
      </c>
      <c r="H255" s="4"/>
    </row>
    <row r="256" customHeight="1" spans="1:8">
      <c r="A256" s="4">
        <v>98</v>
      </c>
      <c r="B256" s="4" t="s">
        <v>286</v>
      </c>
      <c r="C256" s="4" t="s">
        <v>290</v>
      </c>
      <c r="D256" s="4" t="s">
        <v>81</v>
      </c>
      <c r="E256" s="4">
        <v>6</v>
      </c>
      <c r="F256" s="4"/>
      <c r="G256" s="4">
        <f t="shared" si="10"/>
        <v>0</v>
      </c>
      <c r="H256" s="4"/>
    </row>
    <row r="257" customHeight="1" spans="1:8">
      <c r="A257" s="4">
        <v>99</v>
      </c>
      <c r="B257" s="4" t="s">
        <v>286</v>
      </c>
      <c r="C257" s="4" t="s">
        <v>291</v>
      </c>
      <c r="D257" s="4" t="s">
        <v>81</v>
      </c>
      <c r="E257" s="4">
        <v>1</v>
      </c>
      <c r="F257" s="4"/>
      <c r="G257" s="4">
        <f t="shared" si="10"/>
        <v>0</v>
      </c>
      <c r="H257" s="4"/>
    </row>
    <row r="258" customHeight="1" spans="1:8">
      <c r="A258" s="4">
        <v>100</v>
      </c>
      <c r="B258" s="4" t="s">
        <v>286</v>
      </c>
      <c r="C258" s="4" t="s">
        <v>292</v>
      </c>
      <c r="D258" s="4" t="s">
        <v>81</v>
      </c>
      <c r="E258" s="4">
        <v>2</v>
      </c>
      <c r="F258" s="4"/>
      <c r="G258" s="4">
        <f t="shared" si="10"/>
        <v>0</v>
      </c>
      <c r="H258" s="4"/>
    </row>
    <row r="259" customHeight="1" spans="1:8">
      <c r="A259" s="4">
        <v>101</v>
      </c>
      <c r="B259" s="4" t="s">
        <v>286</v>
      </c>
      <c r="C259" s="4" t="s">
        <v>293</v>
      </c>
      <c r="D259" s="4" t="s">
        <v>81</v>
      </c>
      <c r="E259" s="4">
        <v>6</v>
      </c>
      <c r="F259" s="4"/>
      <c r="G259" s="4">
        <f t="shared" si="10"/>
        <v>0</v>
      </c>
      <c r="H259" s="4"/>
    </row>
    <row r="260" customHeight="1" spans="1:8">
      <c r="A260" s="4">
        <v>102</v>
      </c>
      <c r="B260" s="4" t="s">
        <v>286</v>
      </c>
      <c r="C260" s="4" t="s">
        <v>294</v>
      </c>
      <c r="D260" s="4" t="s">
        <v>81</v>
      </c>
      <c r="E260" s="4">
        <v>1</v>
      </c>
      <c r="F260" s="4"/>
      <c r="G260" s="4">
        <f t="shared" si="10"/>
        <v>0</v>
      </c>
      <c r="H260" s="4"/>
    </row>
    <row r="261" customHeight="1" spans="1:8">
      <c r="A261" s="4">
        <v>103</v>
      </c>
      <c r="B261" s="4" t="s">
        <v>286</v>
      </c>
      <c r="C261" s="4" t="s">
        <v>295</v>
      </c>
      <c r="D261" s="4" t="s">
        <v>81</v>
      </c>
      <c r="E261" s="4">
        <v>3</v>
      </c>
      <c r="F261" s="4"/>
      <c r="G261" s="4">
        <f t="shared" si="10"/>
        <v>0</v>
      </c>
      <c r="H261" s="4"/>
    </row>
    <row r="262" customHeight="1" spans="1:8">
      <c r="A262" s="4">
        <v>104</v>
      </c>
      <c r="B262" s="4" t="s">
        <v>286</v>
      </c>
      <c r="C262" s="4" t="s">
        <v>296</v>
      </c>
      <c r="D262" s="4" t="s">
        <v>81</v>
      </c>
      <c r="E262" s="4">
        <v>1</v>
      </c>
      <c r="F262" s="4"/>
      <c r="G262" s="4">
        <f t="shared" si="10"/>
        <v>0</v>
      </c>
      <c r="H262" s="4"/>
    </row>
  </sheetData>
  <mergeCells count="4">
    <mergeCell ref="A1:H1"/>
    <mergeCell ref="B3:C3"/>
    <mergeCell ref="B4:C4"/>
    <mergeCell ref="B90:C90"/>
  </mergeCells>
  <pageMargins left="0.751388888888889" right="0.751388888888889" top="1" bottom="1" header="0.5" footer="0.5"/>
  <pageSetup paperSize="9" scale="90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1"/>
  <sheetViews>
    <sheetView topLeftCell="A41" workbookViewId="0">
      <selection activeCell="H5" sqref="H5:H69"/>
    </sheetView>
  </sheetViews>
  <sheetFormatPr defaultColWidth="8.89166666666667" defaultRowHeight="34.95" customHeight="1" outlineLevelCol="7"/>
  <cols>
    <col min="1" max="1" width="7.225" style="34" customWidth="1"/>
    <col min="2" max="2" width="16.225" style="34" customWidth="1"/>
    <col min="3" max="3" width="29.775" style="35" customWidth="1"/>
    <col min="4" max="4" width="8.89166666666667" style="34"/>
    <col min="5" max="5" width="9.66666666666667" style="34"/>
    <col min="6" max="6" width="8.89166666666667" style="34" customWidth="1"/>
    <col min="7" max="7" width="10.225" style="34" customWidth="1"/>
    <col min="8" max="8" width="8.89166666666667" style="34" customWidth="1"/>
    <col min="9" max="16384" width="8.89166666666667" style="42"/>
  </cols>
  <sheetData>
    <row r="1" customHeight="1" spans="1:8">
      <c r="A1" s="43" t="s">
        <v>297</v>
      </c>
      <c r="B1" s="43"/>
      <c r="C1" s="43"/>
      <c r="D1" s="43"/>
      <c r="E1" s="43"/>
      <c r="F1" s="43"/>
      <c r="G1" s="43"/>
      <c r="H1" s="43"/>
    </row>
    <row r="2" customHeight="1" spans="1:8">
      <c r="A2" s="4" t="s">
        <v>15</v>
      </c>
      <c r="B2" s="4" t="s">
        <v>16</v>
      </c>
      <c r="C2" s="4" t="s">
        <v>17</v>
      </c>
      <c r="D2" s="4" t="s">
        <v>18</v>
      </c>
      <c r="E2" s="4" t="s">
        <v>19</v>
      </c>
      <c r="F2" s="4" t="s">
        <v>20</v>
      </c>
      <c r="G2" s="4" t="s">
        <v>21</v>
      </c>
      <c r="H2" s="4" t="s">
        <v>22</v>
      </c>
    </row>
    <row r="3" s="40" customFormat="1" customHeight="1" spans="1:8">
      <c r="A3" s="5" t="s">
        <v>23</v>
      </c>
      <c r="B3" s="5" t="s">
        <v>298</v>
      </c>
      <c r="C3" s="5"/>
      <c r="D3" s="5"/>
      <c r="E3" s="5"/>
      <c r="F3" s="5"/>
      <c r="G3" s="5">
        <f>G4+G70</f>
        <v>0</v>
      </c>
      <c r="H3" s="5"/>
    </row>
    <row r="4" s="40" customFormat="1" customHeight="1" spans="1:8">
      <c r="A4" s="5" t="s">
        <v>25</v>
      </c>
      <c r="B4" s="5" t="s">
        <v>26</v>
      </c>
      <c r="C4" s="5"/>
      <c r="D4" s="37"/>
      <c r="E4" s="37"/>
      <c r="F4" s="37"/>
      <c r="G4" s="5">
        <f>SUM(G5:G69)</f>
        <v>0</v>
      </c>
      <c r="H4" s="37"/>
    </row>
    <row r="5" customHeight="1" spans="1:8">
      <c r="A5" s="4">
        <v>1</v>
      </c>
      <c r="B5" s="4" t="s">
        <v>103</v>
      </c>
      <c r="C5" s="11" t="s">
        <v>299</v>
      </c>
      <c r="D5" s="4" t="s">
        <v>29</v>
      </c>
      <c r="E5" s="4">
        <v>105</v>
      </c>
      <c r="F5" s="4"/>
      <c r="G5" s="4">
        <f>E5*F5</f>
        <v>0</v>
      </c>
      <c r="H5" s="4"/>
    </row>
    <row r="6" customHeight="1" spans="1:8">
      <c r="A6" s="4">
        <v>2</v>
      </c>
      <c r="B6" s="4" t="s">
        <v>103</v>
      </c>
      <c r="C6" s="11" t="s">
        <v>300</v>
      </c>
      <c r="D6" s="4" t="s">
        <v>29</v>
      </c>
      <c r="E6" s="4">
        <v>119</v>
      </c>
      <c r="F6" s="4"/>
      <c r="G6" s="4">
        <f t="shared" ref="G6:G37" si="0">E6*F6</f>
        <v>0</v>
      </c>
      <c r="H6" s="4"/>
    </row>
    <row r="7" customHeight="1" spans="1:8">
      <c r="A7" s="4">
        <v>3</v>
      </c>
      <c r="B7" s="4" t="s">
        <v>103</v>
      </c>
      <c r="C7" s="11" t="s">
        <v>301</v>
      </c>
      <c r="D7" s="4" t="s">
        <v>29</v>
      </c>
      <c r="E7" s="4">
        <v>1132</v>
      </c>
      <c r="F7" s="4"/>
      <c r="G7" s="4">
        <f t="shared" si="0"/>
        <v>0</v>
      </c>
      <c r="H7" s="4"/>
    </row>
    <row r="8" s="41" customFormat="1" customHeight="1" spans="1:8">
      <c r="A8" s="44">
        <v>4</v>
      </c>
      <c r="B8" s="44" t="s">
        <v>103</v>
      </c>
      <c r="C8" s="45" t="s">
        <v>302</v>
      </c>
      <c r="D8" s="44" t="s">
        <v>29</v>
      </c>
      <c r="E8" s="44">
        <v>31</v>
      </c>
      <c r="F8" s="44"/>
      <c r="G8" s="44">
        <f t="shared" si="0"/>
        <v>0</v>
      </c>
      <c r="H8" s="44"/>
    </row>
    <row r="9" s="41" customFormat="1" customHeight="1" spans="1:8">
      <c r="A9" s="44">
        <v>5</v>
      </c>
      <c r="B9" s="44" t="s">
        <v>111</v>
      </c>
      <c r="C9" s="44"/>
      <c r="D9" s="44" t="s">
        <v>29</v>
      </c>
      <c r="E9" s="44">
        <v>1387</v>
      </c>
      <c r="F9" s="44"/>
      <c r="G9" s="44">
        <f t="shared" si="0"/>
        <v>0</v>
      </c>
      <c r="H9" s="44"/>
    </row>
    <row r="10" customHeight="1" spans="1:8">
      <c r="A10" s="4">
        <v>6</v>
      </c>
      <c r="B10" s="4" t="s">
        <v>114</v>
      </c>
      <c r="C10" s="11" t="s">
        <v>303</v>
      </c>
      <c r="D10" s="4" t="s">
        <v>29</v>
      </c>
      <c r="E10" s="4">
        <v>1</v>
      </c>
      <c r="F10" s="4"/>
      <c r="G10" s="4">
        <f t="shared" si="0"/>
        <v>0</v>
      </c>
      <c r="H10" s="4"/>
    </row>
    <row r="11" customHeight="1" spans="1:8">
      <c r="A11" s="4">
        <v>7</v>
      </c>
      <c r="B11" s="4" t="s">
        <v>304</v>
      </c>
      <c r="C11" s="11" t="s">
        <v>305</v>
      </c>
      <c r="D11" s="4" t="s">
        <v>29</v>
      </c>
      <c r="E11" s="4">
        <v>1</v>
      </c>
      <c r="F11" s="4"/>
      <c r="G11" s="4">
        <f t="shared" si="0"/>
        <v>0</v>
      </c>
      <c r="H11" s="4"/>
    </row>
    <row r="12" customHeight="1" spans="1:8">
      <c r="A12" s="4">
        <v>8</v>
      </c>
      <c r="B12" s="4" t="s">
        <v>306</v>
      </c>
      <c r="C12" s="11" t="s">
        <v>307</v>
      </c>
      <c r="D12" s="4" t="s">
        <v>29</v>
      </c>
      <c r="E12" s="4">
        <v>1</v>
      </c>
      <c r="F12" s="4"/>
      <c r="G12" s="4">
        <f t="shared" si="0"/>
        <v>0</v>
      </c>
      <c r="H12" s="4"/>
    </row>
    <row r="13" customHeight="1" spans="1:8">
      <c r="A13" s="4">
        <v>9</v>
      </c>
      <c r="B13" s="4" t="s">
        <v>304</v>
      </c>
      <c r="C13" s="11" t="s">
        <v>308</v>
      </c>
      <c r="D13" s="4" t="s">
        <v>29</v>
      </c>
      <c r="E13" s="4">
        <v>1</v>
      </c>
      <c r="F13" s="4"/>
      <c r="G13" s="4">
        <f t="shared" si="0"/>
        <v>0</v>
      </c>
      <c r="H13" s="4"/>
    </row>
    <row r="14" customHeight="1" spans="1:8">
      <c r="A14" s="4">
        <v>10</v>
      </c>
      <c r="B14" s="4" t="s">
        <v>306</v>
      </c>
      <c r="C14" s="11" t="s">
        <v>309</v>
      </c>
      <c r="D14" s="4" t="s">
        <v>29</v>
      </c>
      <c r="E14" s="4">
        <v>1</v>
      </c>
      <c r="F14" s="4"/>
      <c r="G14" s="4">
        <f t="shared" si="0"/>
        <v>0</v>
      </c>
      <c r="H14" s="4"/>
    </row>
    <row r="15" customHeight="1" spans="1:8">
      <c r="A15" s="4">
        <v>11</v>
      </c>
      <c r="B15" s="4" t="s">
        <v>304</v>
      </c>
      <c r="C15" s="11" t="s">
        <v>310</v>
      </c>
      <c r="D15" s="4" t="s">
        <v>29</v>
      </c>
      <c r="E15" s="4">
        <v>1</v>
      </c>
      <c r="F15" s="4"/>
      <c r="G15" s="4">
        <f t="shared" si="0"/>
        <v>0</v>
      </c>
      <c r="H15" s="4"/>
    </row>
    <row r="16" customHeight="1" spans="1:8">
      <c r="A16" s="4">
        <v>12</v>
      </c>
      <c r="B16" s="4" t="s">
        <v>306</v>
      </c>
      <c r="C16" s="11" t="s">
        <v>311</v>
      </c>
      <c r="D16" s="4" t="s">
        <v>29</v>
      </c>
      <c r="E16" s="4">
        <v>1</v>
      </c>
      <c r="F16" s="4"/>
      <c r="G16" s="4">
        <f t="shared" si="0"/>
        <v>0</v>
      </c>
      <c r="H16" s="4"/>
    </row>
    <row r="17" customHeight="1" spans="1:8">
      <c r="A17" s="4">
        <v>13</v>
      </c>
      <c r="B17" s="4" t="s">
        <v>304</v>
      </c>
      <c r="C17" s="11" t="s">
        <v>312</v>
      </c>
      <c r="D17" s="4" t="s">
        <v>29</v>
      </c>
      <c r="E17" s="4">
        <v>1</v>
      </c>
      <c r="F17" s="4"/>
      <c r="G17" s="4">
        <f t="shared" si="0"/>
        <v>0</v>
      </c>
      <c r="H17" s="4"/>
    </row>
    <row r="18" customHeight="1" spans="1:8">
      <c r="A18" s="4">
        <v>14</v>
      </c>
      <c r="B18" s="4" t="s">
        <v>306</v>
      </c>
      <c r="C18" s="11" t="s">
        <v>313</v>
      </c>
      <c r="D18" s="4" t="s">
        <v>29</v>
      </c>
      <c r="E18" s="4">
        <v>1</v>
      </c>
      <c r="F18" s="4"/>
      <c r="G18" s="4">
        <f t="shared" si="0"/>
        <v>0</v>
      </c>
      <c r="H18" s="4"/>
    </row>
    <row r="19" customHeight="1" spans="1:8">
      <c r="A19" s="4">
        <v>15</v>
      </c>
      <c r="B19" s="4" t="s">
        <v>304</v>
      </c>
      <c r="C19" s="11" t="s">
        <v>314</v>
      </c>
      <c r="D19" s="4" t="s">
        <v>29</v>
      </c>
      <c r="E19" s="4">
        <v>1</v>
      </c>
      <c r="F19" s="4"/>
      <c r="G19" s="4">
        <f t="shared" si="0"/>
        <v>0</v>
      </c>
      <c r="H19" s="4"/>
    </row>
    <row r="20" customHeight="1" spans="1:8">
      <c r="A20" s="4">
        <v>16</v>
      </c>
      <c r="B20" s="4" t="s">
        <v>306</v>
      </c>
      <c r="C20" s="11" t="s">
        <v>315</v>
      </c>
      <c r="D20" s="4" t="s">
        <v>29</v>
      </c>
      <c r="E20" s="4">
        <v>1</v>
      </c>
      <c r="F20" s="4"/>
      <c r="G20" s="4">
        <f t="shared" si="0"/>
        <v>0</v>
      </c>
      <c r="H20" s="4"/>
    </row>
    <row r="21" customHeight="1" spans="1:8">
      <c r="A21" s="4">
        <v>17</v>
      </c>
      <c r="B21" s="4" t="s">
        <v>304</v>
      </c>
      <c r="C21" s="11" t="s">
        <v>316</v>
      </c>
      <c r="D21" s="4" t="s">
        <v>29</v>
      </c>
      <c r="E21" s="4">
        <v>1</v>
      </c>
      <c r="F21" s="4"/>
      <c r="G21" s="4">
        <f t="shared" si="0"/>
        <v>0</v>
      </c>
      <c r="H21" s="4"/>
    </row>
    <row r="22" customHeight="1" spans="1:8">
      <c r="A22" s="4">
        <v>18</v>
      </c>
      <c r="B22" s="4" t="s">
        <v>306</v>
      </c>
      <c r="C22" s="11" t="s">
        <v>317</v>
      </c>
      <c r="D22" s="4" t="s">
        <v>29</v>
      </c>
      <c r="E22" s="4">
        <v>1</v>
      </c>
      <c r="F22" s="4"/>
      <c r="G22" s="4">
        <f t="shared" si="0"/>
        <v>0</v>
      </c>
      <c r="H22" s="4"/>
    </row>
    <row r="23" customHeight="1" spans="1:8">
      <c r="A23" s="4">
        <v>19</v>
      </c>
      <c r="B23" s="4" t="s">
        <v>304</v>
      </c>
      <c r="C23" s="11" t="s">
        <v>318</v>
      </c>
      <c r="D23" s="4" t="s">
        <v>29</v>
      </c>
      <c r="E23" s="4">
        <v>1</v>
      </c>
      <c r="F23" s="4"/>
      <c r="G23" s="4">
        <f t="shared" si="0"/>
        <v>0</v>
      </c>
      <c r="H23" s="4"/>
    </row>
    <row r="24" customHeight="1" spans="1:8">
      <c r="A24" s="4">
        <v>20</v>
      </c>
      <c r="B24" s="4" t="s">
        <v>306</v>
      </c>
      <c r="C24" s="11" t="s">
        <v>319</v>
      </c>
      <c r="D24" s="4" t="s">
        <v>29</v>
      </c>
      <c r="E24" s="4">
        <v>1</v>
      </c>
      <c r="F24" s="4"/>
      <c r="G24" s="4">
        <f t="shared" si="0"/>
        <v>0</v>
      </c>
      <c r="H24" s="4"/>
    </row>
    <row r="25" customHeight="1" spans="1:8">
      <c r="A25" s="4">
        <v>21</v>
      </c>
      <c r="B25" s="4" t="s">
        <v>304</v>
      </c>
      <c r="C25" s="11" t="s">
        <v>320</v>
      </c>
      <c r="D25" s="4" t="s">
        <v>29</v>
      </c>
      <c r="E25" s="4">
        <v>1</v>
      </c>
      <c r="F25" s="4"/>
      <c r="G25" s="4">
        <f t="shared" si="0"/>
        <v>0</v>
      </c>
      <c r="H25" s="4"/>
    </row>
    <row r="26" customHeight="1" spans="1:8">
      <c r="A26" s="4">
        <v>22</v>
      </c>
      <c r="B26" s="4" t="s">
        <v>306</v>
      </c>
      <c r="C26" s="11" t="s">
        <v>321</v>
      </c>
      <c r="D26" s="4" t="s">
        <v>29</v>
      </c>
      <c r="E26" s="4">
        <v>1</v>
      </c>
      <c r="F26" s="4"/>
      <c r="G26" s="4">
        <f t="shared" si="0"/>
        <v>0</v>
      </c>
      <c r="H26" s="4"/>
    </row>
    <row r="27" customHeight="1" spans="1:8">
      <c r="A27" s="4">
        <v>23</v>
      </c>
      <c r="B27" s="4" t="s">
        <v>304</v>
      </c>
      <c r="C27" s="11" t="s">
        <v>322</v>
      </c>
      <c r="D27" s="4" t="s">
        <v>29</v>
      </c>
      <c r="E27" s="4">
        <v>1</v>
      </c>
      <c r="F27" s="4"/>
      <c r="G27" s="4">
        <f t="shared" si="0"/>
        <v>0</v>
      </c>
      <c r="H27" s="4"/>
    </row>
    <row r="28" customHeight="1" spans="1:8">
      <c r="A28" s="4">
        <v>24</v>
      </c>
      <c r="B28" s="4" t="s">
        <v>306</v>
      </c>
      <c r="C28" s="11" t="s">
        <v>323</v>
      </c>
      <c r="D28" s="4" t="s">
        <v>29</v>
      </c>
      <c r="E28" s="4">
        <v>1</v>
      </c>
      <c r="F28" s="4"/>
      <c r="G28" s="4">
        <f t="shared" si="0"/>
        <v>0</v>
      </c>
      <c r="H28" s="4"/>
    </row>
    <row r="29" customHeight="1" spans="1:8">
      <c r="A29" s="4">
        <v>25</v>
      </c>
      <c r="B29" s="4" t="s">
        <v>304</v>
      </c>
      <c r="C29" s="11" t="s">
        <v>324</v>
      </c>
      <c r="D29" s="4" t="s">
        <v>29</v>
      </c>
      <c r="E29" s="4">
        <v>1</v>
      </c>
      <c r="F29" s="4"/>
      <c r="G29" s="4">
        <f t="shared" si="0"/>
        <v>0</v>
      </c>
      <c r="H29" s="4"/>
    </row>
    <row r="30" customHeight="1" spans="1:8">
      <c r="A30" s="4">
        <v>26</v>
      </c>
      <c r="B30" s="4" t="s">
        <v>306</v>
      </c>
      <c r="C30" s="11" t="s">
        <v>325</v>
      </c>
      <c r="D30" s="4" t="s">
        <v>29</v>
      </c>
      <c r="E30" s="4">
        <v>1</v>
      </c>
      <c r="F30" s="4"/>
      <c r="G30" s="4">
        <f t="shared" si="0"/>
        <v>0</v>
      </c>
      <c r="H30" s="4"/>
    </row>
    <row r="31" customHeight="1" spans="1:8">
      <c r="A31" s="4">
        <v>27</v>
      </c>
      <c r="B31" s="4" t="s">
        <v>304</v>
      </c>
      <c r="C31" s="11" t="s">
        <v>326</v>
      </c>
      <c r="D31" s="4" t="s">
        <v>29</v>
      </c>
      <c r="E31" s="4">
        <v>1</v>
      </c>
      <c r="F31" s="4"/>
      <c r="G31" s="4">
        <f t="shared" si="0"/>
        <v>0</v>
      </c>
      <c r="H31" s="4"/>
    </row>
    <row r="32" customHeight="1" spans="1:8">
      <c r="A32" s="4">
        <v>28</v>
      </c>
      <c r="B32" s="4" t="s">
        <v>306</v>
      </c>
      <c r="C32" s="11" t="s">
        <v>327</v>
      </c>
      <c r="D32" s="4" t="s">
        <v>29</v>
      </c>
      <c r="E32" s="4">
        <v>1</v>
      </c>
      <c r="F32" s="4"/>
      <c r="G32" s="4">
        <f t="shared" si="0"/>
        <v>0</v>
      </c>
      <c r="H32" s="4"/>
    </row>
    <row r="33" customHeight="1" spans="1:8">
      <c r="A33" s="4">
        <v>29</v>
      </c>
      <c r="B33" s="4" t="s">
        <v>304</v>
      </c>
      <c r="C33" s="11" t="s">
        <v>328</v>
      </c>
      <c r="D33" s="4" t="s">
        <v>29</v>
      </c>
      <c r="E33" s="4">
        <v>1</v>
      </c>
      <c r="F33" s="4"/>
      <c r="G33" s="4">
        <f t="shared" si="0"/>
        <v>0</v>
      </c>
      <c r="H33" s="4"/>
    </row>
    <row r="34" customHeight="1" spans="1:8">
      <c r="A34" s="4">
        <v>30</v>
      </c>
      <c r="B34" s="4" t="s">
        <v>306</v>
      </c>
      <c r="C34" s="11" t="s">
        <v>329</v>
      </c>
      <c r="D34" s="4" t="s">
        <v>29</v>
      </c>
      <c r="E34" s="4">
        <v>1</v>
      </c>
      <c r="F34" s="4"/>
      <c r="G34" s="4">
        <f t="shared" si="0"/>
        <v>0</v>
      </c>
      <c r="H34" s="4"/>
    </row>
    <row r="35" customHeight="1" spans="1:8">
      <c r="A35" s="4">
        <v>31</v>
      </c>
      <c r="B35" s="4" t="s">
        <v>304</v>
      </c>
      <c r="C35" s="11" t="s">
        <v>330</v>
      </c>
      <c r="D35" s="4" t="s">
        <v>29</v>
      </c>
      <c r="E35" s="4">
        <v>1</v>
      </c>
      <c r="F35" s="4"/>
      <c r="G35" s="4">
        <f t="shared" si="0"/>
        <v>0</v>
      </c>
      <c r="H35" s="4"/>
    </row>
    <row r="36" customHeight="1" spans="1:8">
      <c r="A36" s="4">
        <v>32</v>
      </c>
      <c r="B36" s="4" t="s">
        <v>306</v>
      </c>
      <c r="C36" s="11" t="s">
        <v>331</v>
      </c>
      <c r="D36" s="4" t="s">
        <v>29</v>
      </c>
      <c r="E36" s="4">
        <v>1</v>
      </c>
      <c r="F36" s="4"/>
      <c r="G36" s="4">
        <f t="shared" si="0"/>
        <v>0</v>
      </c>
      <c r="H36" s="4"/>
    </row>
    <row r="37" customHeight="1" spans="1:8">
      <c r="A37" s="4">
        <v>33</v>
      </c>
      <c r="B37" s="4" t="s">
        <v>304</v>
      </c>
      <c r="C37" s="11" t="s">
        <v>332</v>
      </c>
      <c r="D37" s="4" t="s">
        <v>29</v>
      </c>
      <c r="E37" s="4">
        <v>1</v>
      </c>
      <c r="F37" s="4"/>
      <c r="G37" s="4">
        <f t="shared" si="0"/>
        <v>0</v>
      </c>
      <c r="H37" s="4"/>
    </row>
    <row r="38" customHeight="1" spans="1:8">
      <c r="A38" s="4">
        <v>34</v>
      </c>
      <c r="B38" s="4" t="s">
        <v>306</v>
      </c>
      <c r="C38" s="11" t="s">
        <v>333</v>
      </c>
      <c r="D38" s="4" t="s">
        <v>29</v>
      </c>
      <c r="E38" s="4">
        <v>1</v>
      </c>
      <c r="F38" s="4"/>
      <c r="G38" s="4">
        <f t="shared" ref="G38:G69" si="1">E38*F38</f>
        <v>0</v>
      </c>
      <c r="H38" s="4"/>
    </row>
    <row r="39" customHeight="1" spans="1:8">
      <c r="A39" s="4">
        <v>35</v>
      </c>
      <c r="B39" s="4" t="s">
        <v>304</v>
      </c>
      <c r="C39" s="11" t="s">
        <v>334</v>
      </c>
      <c r="D39" s="4" t="s">
        <v>29</v>
      </c>
      <c r="E39" s="4">
        <v>1</v>
      </c>
      <c r="F39" s="4"/>
      <c r="G39" s="4">
        <f t="shared" si="1"/>
        <v>0</v>
      </c>
      <c r="H39" s="4"/>
    </row>
    <row r="40" customHeight="1" spans="1:8">
      <c r="A40" s="4">
        <v>36</v>
      </c>
      <c r="B40" s="4" t="s">
        <v>306</v>
      </c>
      <c r="C40" s="11" t="s">
        <v>335</v>
      </c>
      <c r="D40" s="4" t="s">
        <v>29</v>
      </c>
      <c r="E40" s="4">
        <v>1</v>
      </c>
      <c r="F40" s="4"/>
      <c r="G40" s="4">
        <f t="shared" si="1"/>
        <v>0</v>
      </c>
      <c r="H40" s="4"/>
    </row>
    <row r="41" customHeight="1" spans="1:8">
      <c r="A41" s="4">
        <v>37</v>
      </c>
      <c r="B41" s="4" t="s">
        <v>304</v>
      </c>
      <c r="C41" s="11" t="s">
        <v>336</v>
      </c>
      <c r="D41" s="4" t="s">
        <v>29</v>
      </c>
      <c r="E41" s="4">
        <v>10</v>
      </c>
      <c r="F41" s="4"/>
      <c r="G41" s="4">
        <f t="shared" si="1"/>
        <v>0</v>
      </c>
      <c r="H41" s="4"/>
    </row>
    <row r="42" customHeight="1" spans="1:8">
      <c r="A42" s="4">
        <v>38</v>
      </c>
      <c r="B42" s="4" t="s">
        <v>306</v>
      </c>
      <c r="C42" s="11" t="s">
        <v>337</v>
      </c>
      <c r="D42" s="4" t="s">
        <v>29</v>
      </c>
      <c r="E42" s="4">
        <v>10</v>
      </c>
      <c r="F42" s="4"/>
      <c r="G42" s="4">
        <f t="shared" si="1"/>
        <v>0</v>
      </c>
      <c r="H42" s="4"/>
    </row>
    <row r="43" customHeight="1" spans="1:8">
      <c r="A43" s="4">
        <v>39</v>
      </c>
      <c r="B43" s="4" t="s">
        <v>304</v>
      </c>
      <c r="C43" s="11" t="s">
        <v>338</v>
      </c>
      <c r="D43" s="4" t="s">
        <v>29</v>
      </c>
      <c r="E43" s="4">
        <v>10</v>
      </c>
      <c r="F43" s="4"/>
      <c r="G43" s="4">
        <f t="shared" si="1"/>
        <v>0</v>
      </c>
      <c r="H43" s="4"/>
    </row>
    <row r="44" customHeight="1" spans="1:8">
      <c r="A44" s="4">
        <v>40</v>
      </c>
      <c r="B44" s="4" t="s">
        <v>306</v>
      </c>
      <c r="C44" s="11" t="s">
        <v>339</v>
      </c>
      <c r="D44" s="4" t="s">
        <v>29</v>
      </c>
      <c r="E44" s="4">
        <v>10</v>
      </c>
      <c r="F44" s="4"/>
      <c r="G44" s="4">
        <f t="shared" si="1"/>
        <v>0</v>
      </c>
      <c r="H44" s="4"/>
    </row>
    <row r="45" customHeight="1" spans="1:8">
      <c r="A45" s="4">
        <v>41</v>
      </c>
      <c r="B45" s="4" t="s">
        <v>304</v>
      </c>
      <c r="C45" s="11" t="s">
        <v>340</v>
      </c>
      <c r="D45" s="4" t="s">
        <v>29</v>
      </c>
      <c r="E45" s="4">
        <v>10</v>
      </c>
      <c r="F45" s="4"/>
      <c r="G45" s="4">
        <f t="shared" si="1"/>
        <v>0</v>
      </c>
      <c r="H45" s="4"/>
    </row>
    <row r="46" customHeight="1" spans="1:8">
      <c r="A46" s="4">
        <v>42</v>
      </c>
      <c r="B46" s="4" t="s">
        <v>306</v>
      </c>
      <c r="C46" s="11" t="s">
        <v>341</v>
      </c>
      <c r="D46" s="4" t="s">
        <v>29</v>
      </c>
      <c r="E46" s="4">
        <v>10</v>
      </c>
      <c r="F46" s="4"/>
      <c r="G46" s="4">
        <f t="shared" si="1"/>
        <v>0</v>
      </c>
      <c r="H46" s="4"/>
    </row>
    <row r="47" customHeight="1" spans="1:8">
      <c r="A47" s="4">
        <v>43</v>
      </c>
      <c r="B47" s="4" t="s">
        <v>304</v>
      </c>
      <c r="C47" s="11" t="s">
        <v>342</v>
      </c>
      <c r="D47" s="4" t="s">
        <v>29</v>
      </c>
      <c r="E47" s="4">
        <v>10</v>
      </c>
      <c r="F47" s="4"/>
      <c r="G47" s="4">
        <f t="shared" si="1"/>
        <v>0</v>
      </c>
      <c r="H47" s="4"/>
    </row>
    <row r="48" customHeight="1" spans="1:8">
      <c r="A48" s="4">
        <v>44</v>
      </c>
      <c r="B48" s="4" t="s">
        <v>306</v>
      </c>
      <c r="C48" s="11" t="s">
        <v>343</v>
      </c>
      <c r="D48" s="4" t="s">
        <v>29</v>
      </c>
      <c r="E48" s="4">
        <v>10</v>
      </c>
      <c r="F48" s="4"/>
      <c r="G48" s="4">
        <f t="shared" si="1"/>
        <v>0</v>
      </c>
      <c r="H48" s="4"/>
    </row>
    <row r="49" customHeight="1" spans="1:8">
      <c r="A49" s="4">
        <v>45</v>
      </c>
      <c r="B49" s="15" t="s">
        <v>344</v>
      </c>
      <c r="C49" s="46" t="s">
        <v>345</v>
      </c>
      <c r="D49" s="15" t="s">
        <v>29</v>
      </c>
      <c r="E49" s="15">
        <v>18</v>
      </c>
      <c r="F49" s="4"/>
      <c r="G49" s="4">
        <f t="shared" si="1"/>
        <v>0</v>
      </c>
      <c r="H49" s="4"/>
    </row>
    <row r="50" customHeight="1" spans="1:8">
      <c r="A50" s="4">
        <v>46</v>
      </c>
      <c r="B50" s="15" t="s">
        <v>344</v>
      </c>
      <c r="C50" s="46" t="s">
        <v>346</v>
      </c>
      <c r="D50" s="15" t="s">
        <v>29</v>
      </c>
      <c r="E50" s="15">
        <v>7</v>
      </c>
      <c r="F50" s="4"/>
      <c r="G50" s="4">
        <f t="shared" si="1"/>
        <v>0</v>
      </c>
      <c r="H50" s="4"/>
    </row>
    <row r="51" customHeight="1" spans="1:8">
      <c r="A51" s="4">
        <v>47</v>
      </c>
      <c r="B51" s="15" t="s">
        <v>344</v>
      </c>
      <c r="C51" s="46" t="s">
        <v>347</v>
      </c>
      <c r="D51" s="15" t="s">
        <v>29</v>
      </c>
      <c r="E51" s="15">
        <v>3</v>
      </c>
      <c r="F51" s="4"/>
      <c r="G51" s="4">
        <f t="shared" si="1"/>
        <v>0</v>
      </c>
      <c r="H51" s="4"/>
    </row>
    <row r="52" customHeight="1" spans="1:8">
      <c r="A52" s="4">
        <v>48</v>
      </c>
      <c r="B52" s="15" t="s">
        <v>348</v>
      </c>
      <c r="C52" s="46" t="s">
        <v>349</v>
      </c>
      <c r="D52" s="15" t="s">
        <v>29</v>
      </c>
      <c r="E52" s="15">
        <v>1</v>
      </c>
      <c r="F52" s="4"/>
      <c r="G52" s="4">
        <f t="shared" si="1"/>
        <v>0</v>
      </c>
      <c r="H52" s="4"/>
    </row>
    <row r="53" customHeight="1" spans="1:8">
      <c r="A53" s="4">
        <v>49</v>
      </c>
      <c r="B53" s="15" t="s">
        <v>350</v>
      </c>
      <c r="C53" s="46" t="s">
        <v>351</v>
      </c>
      <c r="D53" s="15" t="s">
        <v>29</v>
      </c>
      <c r="E53" s="15">
        <v>1</v>
      </c>
      <c r="F53" s="4"/>
      <c r="G53" s="4">
        <f t="shared" si="1"/>
        <v>0</v>
      </c>
      <c r="H53" s="4"/>
    </row>
    <row r="54" customHeight="1" spans="1:8">
      <c r="A54" s="4">
        <v>50</v>
      </c>
      <c r="B54" s="15" t="s">
        <v>350</v>
      </c>
      <c r="C54" s="46" t="s">
        <v>352</v>
      </c>
      <c r="D54" s="15" t="s">
        <v>29</v>
      </c>
      <c r="E54" s="15">
        <v>1</v>
      </c>
      <c r="F54" s="4"/>
      <c r="G54" s="4">
        <f t="shared" si="1"/>
        <v>0</v>
      </c>
      <c r="H54" s="4"/>
    </row>
    <row r="55" customHeight="1" spans="1:8">
      <c r="A55" s="4">
        <v>51</v>
      </c>
      <c r="B55" s="15" t="s">
        <v>350</v>
      </c>
      <c r="C55" s="46" t="s">
        <v>353</v>
      </c>
      <c r="D55" s="15" t="s">
        <v>29</v>
      </c>
      <c r="E55" s="15">
        <v>1</v>
      </c>
      <c r="F55" s="4"/>
      <c r="G55" s="4">
        <f t="shared" si="1"/>
        <v>0</v>
      </c>
      <c r="H55" s="4"/>
    </row>
    <row r="56" customHeight="1" spans="1:8">
      <c r="A56" s="4">
        <v>52</v>
      </c>
      <c r="B56" s="15" t="s">
        <v>350</v>
      </c>
      <c r="C56" s="46" t="s">
        <v>354</v>
      </c>
      <c r="D56" s="15" t="s">
        <v>29</v>
      </c>
      <c r="E56" s="15">
        <v>1</v>
      </c>
      <c r="F56" s="4"/>
      <c r="G56" s="4">
        <f t="shared" si="1"/>
        <v>0</v>
      </c>
      <c r="H56" s="4"/>
    </row>
    <row r="57" customHeight="1" spans="1:8">
      <c r="A57" s="4">
        <v>53</v>
      </c>
      <c r="B57" s="4" t="s">
        <v>159</v>
      </c>
      <c r="C57" s="47"/>
      <c r="D57" s="4" t="s">
        <v>81</v>
      </c>
      <c r="E57" s="4">
        <v>28</v>
      </c>
      <c r="F57" s="4"/>
      <c r="G57" s="4">
        <f t="shared" si="1"/>
        <v>0</v>
      </c>
      <c r="H57" s="4"/>
    </row>
    <row r="58" customHeight="1" spans="1:8">
      <c r="A58" s="4">
        <v>54</v>
      </c>
      <c r="B58" s="4" t="s">
        <v>169</v>
      </c>
      <c r="C58" s="4" t="s">
        <v>355</v>
      </c>
      <c r="D58" s="4" t="s">
        <v>29</v>
      </c>
      <c r="E58" s="4">
        <v>105</v>
      </c>
      <c r="F58" s="15"/>
      <c r="G58" s="4">
        <f t="shared" si="1"/>
        <v>0</v>
      </c>
      <c r="H58" s="4"/>
    </row>
    <row r="59" customHeight="1" spans="1:8">
      <c r="A59" s="4">
        <v>55</v>
      </c>
      <c r="B59" s="4" t="s">
        <v>169</v>
      </c>
      <c r="C59" s="4" t="s">
        <v>356</v>
      </c>
      <c r="D59" s="4" t="s">
        <v>29</v>
      </c>
      <c r="E59" s="4">
        <v>119</v>
      </c>
      <c r="F59" s="15"/>
      <c r="G59" s="4">
        <f t="shared" si="1"/>
        <v>0</v>
      </c>
      <c r="H59" s="4"/>
    </row>
    <row r="60" customHeight="1" spans="1:8">
      <c r="A60" s="4">
        <v>56</v>
      </c>
      <c r="B60" s="4" t="s">
        <v>169</v>
      </c>
      <c r="C60" s="4" t="s">
        <v>357</v>
      </c>
      <c r="D60" s="4" t="s">
        <v>29</v>
      </c>
      <c r="E60" s="4">
        <v>1131</v>
      </c>
      <c r="F60" s="15"/>
      <c r="G60" s="4">
        <f t="shared" si="1"/>
        <v>0</v>
      </c>
      <c r="H60" s="4"/>
    </row>
    <row r="61" customHeight="1" spans="1:8">
      <c r="A61" s="4">
        <v>57</v>
      </c>
      <c r="B61" s="4" t="s">
        <v>169</v>
      </c>
      <c r="C61" s="4" t="s">
        <v>358</v>
      </c>
      <c r="D61" s="4" t="s">
        <v>29</v>
      </c>
      <c r="E61" s="4">
        <v>31</v>
      </c>
      <c r="F61" s="15"/>
      <c r="G61" s="4">
        <f t="shared" si="1"/>
        <v>0</v>
      </c>
      <c r="H61" s="4"/>
    </row>
    <row r="62" customHeight="1" spans="1:8">
      <c r="A62" s="4">
        <v>58</v>
      </c>
      <c r="B62" s="4" t="s">
        <v>169</v>
      </c>
      <c r="C62" s="4" t="s">
        <v>359</v>
      </c>
      <c r="D62" s="4" t="s">
        <v>29</v>
      </c>
      <c r="E62" s="4">
        <v>3</v>
      </c>
      <c r="F62" s="4"/>
      <c r="G62" s="4">
        <f t="shared" si="1"/>
        <v>0</v>
      </c>
      <c r="H62" s="4"/>
    </row>
    <row r="63" customHeight="1" spans="1:8">
      <c r="A63" s="4">
        <v>59</v>
      </c>
      <c r="B63" s="4" t="s">
        <v>169</v>
      </c>
      <c r="C63" s="4" t="s">
        <v>360</v>
      </c>
      <c r="D63" s="4" t="s">
        <v>29</v>
      </c>
      <c r="E63" s="4">
        <v>18</v>
      </c>
      <c r="F63" s="4"/>
      <c r="G63" s="4">
        <f t="shared" si="1"/>
        <v>0</v>
      </c>
      <c r="H63" s="4"/>
    </row>
    <row r="64" customHeight="1" spans="1:8">
      <c r="A64" s="4">
        <v>60</v>
      </c>
      <c r="B64" s="4" t="s">
        <v>185</v>
      </c>
      <c r="C64" s="16" t="s">
        <v>361</v>
      </c>
      <c r="D64" s="4" t="s">
        <v>29</v>
      </c>
      <c r="E64" s="16">
        <v>1</v>
      </c>
      <c r="F64" s="4"/>
      <c r="G64" s="4">
        <f t="shared" si="1"/>
        <v>0</v>
      </c>
      <c r="H64" s="4"/>
    </row>
    <row r="65" customHeight="1" spans="1:8">
      <c r="A65" s="4">
        <v>61</v>
      </c>
      <c r="B65" s="4" t="s">
        <v>185</v>
      </c>
      <c r="C65" s="16" t="s">
        <v>187</v>
      </c>
      <c r="D65" s="4" t="s">
        <v>29</v>
      </c>
      <c r="E65" s="16">
        <v>23</v>
      </c>
      <c r="F65" s="4"/>
      <c r="G65" s="4">
        <f t="shared" si="1"/>
        <v>0</v>
      </c>
      <c r="H65" s="4"/>
    </row>
    <row r="66" customHeight="1" spans="1:8">
      <c r="A66" s="4">
        <v>62</v>
      </c>
      <c r="B66" s="4" t="s">
        <v>185</v>
      </c>
      <c r="C66" s="16" t="s">
        <v>362</v>
      </c>
      <c r="D66" s="4" t="s">
        <v>29</v>
      </c>
      <c r="E66" s="16">
        <v>26</v>
      </c>
      <c r="F66" s="4"/>
      <c r="G66" s="4">
        <f t="shared" si="1"/>
        <v>0</v>
      </c>
      <c r="H66" s="4"/>
    </row>
    <row r="67" customHeight="1" spans="1:8">
      <c r="A67" s="4">
        <v>63</v>
      </c>
      <c r="B67" s="4" t="s">
        <v>185</v>
      </c>
      <c r="C67" s="16" t="s">
        <v>363</v>
      </c>
      <c r="D67" s="4" t="s">
        <v>29</v>
      </c>
      <c r="E67" s="16">
        <v>1</v>
      </c>
      <c r="F67" s="4"/>
      <c r="G67" s="4">
        <f t="shared" si="1"/>
        <v>0</v>
      </c>
      <c r="H67" s="4"/>
    </row>
    <row r="68" customHeight="1" spans="1:8">
      <c r="A68" s="4">
        <v>64</v>
      </c>
      <c r="B68" s="4" t="s">
        <v>185</v>
      </c>
      <c r="C68" s="16" t="s">
        <v>226</v>
      </c>
      <c r="D68" s="4" t="s">
        <v>29</v>
      </c>
      <c r="E68" s="16">
        <v>4</v>
      </c>
      <c r="F68" s="4"/>
      <c r="G68" s="4">
        <f t="shared" si="1"/>
        <v>0</v>
      </c>
      <c r="H68" s="4"/>
    </row>
    <row r="69" customHeight="1" spans="1:8">
      <c r="A69" s="4">
        <v>65</v>
      </c>
      <c r="B69" s="4" t="s">
        <v>185</v>
      </c>
      <c r="C69" s="16" t="s">
        <v>364</v>
      </c>
      <c r="D69" s="4" t="s">
        <v>29</v>
      </c>
      <c r="E69" s="16">
        <v>1</v>
      </c>
      <c r="F69" s="4"/>
      <c r="G69" s="4">
        <f t="shared" si="1"/>
        <v>0</v>
      </c>
      <c r="H69" s="4"/>
    </row>
    <row r="70" s="40" customFormat="1" customHeight="1" spans="1:8">
      <c r="A70" s="5" t="s">
        <v>56</v>
      </c>
      <c r="B70" s="6" t="s">
        <v>191</v>
      </c>
      <c r="C70" s="7"/>
      <c r="D70" s="37"/>
      <c r="E70" s="37"/>
      <c r="F70" s="37"/>
      <c r="G70" s="5">
        <f>G71+G82+G147</f>
        <v>0</v>
      </c>
      <c r="H70" s="37"/>
    </row>
    <row r="71" s="40" customFormat="1" customHeight="1" spans="1:8">
      <c r="A71" s="5" t="s">
        <v>365</v>
      </c>
      <c r="B71" s="6" t="s">
        <v>193</v>
      </c>
      <c r="C71" s="7"/>
      <c r="D71" s="5"/>
      <c r="E71" s="5"/>
      <c r="F71" s="5"/>
      <c r="G71" s="5">
        <f>SUM(G72:G81)</f>
        <v>0</v>
      </c>
      <c r="H71" s="5"/>
    </row>
    <row r="72" customHeight="1" spans="1:8">
      <c r="A72" s="4">
        <v>1</v>
      </c>
      <c r="B72" s="15" t="s">
        <v>194</v>
      </c>
      <c r="C72" s="15" t="s">
        <v>195</v>
      </c>
      <c r="D72" s="15" t="s">
        <v>81</v>
      </c>
      <c r="E72" s="15">
        <v>16</v>
      </c>
      <c r="F72" s="4"/>
      <c r="G72" s="4">
        <f>E72*F72</f>
        <v>0</v>
      </c>
      <c r="H72" s="4"/>
    </row>
    <row r="73" customHeight="1" spans="1:8">
      <c r="A73" s="4">
        <v>2</v>
      </c>
      <c r="B73" s="15" t="s">
        <v>194</v>
      </c>
      <c r="C73" s="15" t="s">
        <v>198</v>
      </c>
      <c r="D73" s="15" t="s">
        <v>81</v>
      </c>
      <c r="E73" s="15">
        <v>6</v>
      </c>
      <c r="F73" s="4"/>
      <c r="G73" s="4">
        <f t="shared" ref="G73:G80" si="2">E73*F73</f>
        <v>0</v>
      </c>
      <c r="H73" s="4"/>
    </row>
    <row r="74" customHeight="1" spans="1:8">
      <c r="A74" s="4">
        <v>3</v>
      </c>
      <c r="B74" s="15" t="s">
        <v>201</v>
      </c>
      <c r="C74" s="15">
        <v>6.4</v>
      </c>
      <c r="D74" s="15" t="s">
        <v>366</v>
      </c>
      <c r="E74" s="15">
        <v>86.5</v>
      </c>
      <c r="F74" s="4"/>
      <c r="G74" s="4">
        <f t="shared" si="2"/>
        <v>0</v>
      </c>
      <c r="H74" s="4"/>
    </row>
    <row r="75" customHeight="1" spans="1:8">
      <c r="A75" s="4">
        <v>4</v>
      </c>
      <c r="B75" s="15" t="s">
        <v>201</v>
      </c>
      <c r="C75" s="15">
        <v>9.53</v>
      </c>
      <c r="D75" s="15" t="s">
        <v>366</v>
      </c>
      <c r="E75" s="15">
        <f>79.34+42.66</f>
        <v>122</v>
      </c>
      <c r="F75" s="4"/>
      <c r="G75" s="4">
        <f t="shared" si="2"/>
        <v>0</v>
      </c>
      <c r="H75" s="4"/>
    </row>
    <row r="76" customHeight="1" spans="1:8">
      <c r="A76" s="4">
        <v>5</v>
      </c>
      <c r="B76" s="15" t="s">
        <v>201</v>
      </c>
      <c r="C76" s="15">
        <v>12.7</v>
      </c>
      <c r="D76" s="15" t="s">
        <v>366</v>
      </c>
      <c r="E76" s="15">
        <v>172.5</v>
      </c>
      <c r="F76" s="14"/>
      <c r="G76" s="4">
        <f t="shared" si="2"/>
        <v>0</v>
      </c>
      <c r="H76" s="4"/>
    </row>
    <row r="77" customHeight="1" spans="1:8">
      <c r="A77" s="4">
        <v>6</v>
      </c>
      <c r="B77" s="15" t="s">
        <v>201</v>
      </c>
      <c r="C77" s="15">
        <v>15.88</v>
      </c>
      <c r="D77" s="15" t="s">
        <v>366</v>
      </c>
      <c r="E77" s="15">
        <v>87.5</v>
      </c>
      <c r="F77" s="4"/>
      <c r="G77" s="4">
        <f t="shared" si="2"/>
        <v>0</v>
      </c>
      <c r="H77" s="4"/>
    </row>
    <row r="78" customHeight="1" spans="1:8">
      <c r="A78" s="4">
        <v>7</v>
      </c>
      <c r="B78" s="15" t="s">
        <v>201</v>
      </c>
      <c r="C78" s="15">
        <v>19.05</v>
      </c>
      <c r="D78" s="15" t="s">
        <v>366</v>
      </c>
      <c r="E78" s="15">
        <v>34.5</v>
      </c>
      <c r="F78" s="4"/>
      <c r="G78" s="4">
        <f t="shared" si="2"/>
        <v>0</v>
      </c>
      <c r="H78" s="4"/>
    </row>
    <row r="79" customHeight="1" spans="1:8">
      <c r="A79" s="4">
        <v>8</v>
      </c>
      <c r="B79" s="15" t="s">
        <v>201</v>
      </c>
      <c r="C79" s="15">
        <v>25.4</v>
      </c>
      <c r="D79" s="15" t="s">
        <v>366</v>
      </c>
      <c r="E79" s="15">
        <v>70</v>
      </c>
      <c r="F79" s="4"/>
      <c r="G79" s="4">
        <f t="shared" si="2"/>
        <v>0</v>
      </c>
      <c r="H79" s="4"/>
    </row>
    <row r="80" customHeight="1" spans="1:8">
      <c r="A80" s="4">
        <v>9</v>
      </c>
      <c r="B80" s="15" t="s">
        <v>201</v>
      </c>
      <c r="C80" s="15">
        <v>28.6</v>
      </c>
      <c r="D80" s="15" t="s">
        <v>366</v>
      </c>
      <c r="E80" s="15">
        <v>17</v>
      </c>
      <c r="F80" s="4"/>
      <c r="G80" s="4">
        <f t="shared" si="2"/>
        <v>0</v>
      </c>
      <c r="H80" s="4"/>
    </row>
    <row r="81" customHeight="1" spans="1:8">
      <c r="A81" s="4">
        <v>10</v>
      </c>
      <c r="B81" s="4" t="s">
        <v>202</v>
      </c>
      <c r="C81" s="4" t="s">
        <v>74</v>
      </c>
      <c r="D81" s="4" t="s">
        <v>203</v>
      </c>
      <c r="E81" s="4">
        <v>1.07</v>
      </c>
      <c r="F81" s="4"/>
      <c r="G81" s="4">
        <f>ROUND(E81*F81,0)</f>
        <v>0</v>
      </c>
      <c r="H81" s="4"/>
    </row>
    <row r="82" s="40" customFormat="1" customHeight="1" spans="1:8">
      <c r="A82" s="5" t="s">
        <v>204</v>
      </c>
      <c r="B82" s="6" t="s">
        <v>205</v>
      </c>
      <c r="C82" s="7"/>
      <c r="D82" s="5"/>
      <c r="E82" s="5"/>
      <c r="F82" s="5"/>
      <c r="G82" s="5">
        <f>SUM(G83:G146)</f>
        <v>0</v>
      </c>
      <c r="H82" s="5"/>
    </row>
    <row r="83" customHeight="1" spans="1:8">
      <c r="A83" s="4">
        <v>1</v>
      </c>
      <c r="B83" s="4" t="s">
        <v>58</v>
      </c>
      <c r="C83" s="16" t="s">
        <v>100</v>
      </c>
      <c r="D83" s="16" t="s">
        <v>60</v>
      </c>
      <c r="E83" s="16">
        <v>11746</v>
      </c>
      <c r="F83" s="4"/>
      <c r="G83" s="4">
        <f>E83*F83</f>
        <v>0</v>
      </c>
      <c r="H83" s="4"/>
    </row>
    <row r="84" customHeight="1" spans="1:8">
      <c r="A84" s="4">
        <v>2</v>
      </c>
      <c r="B84" s="4" t="s">
        <v>58</v>
      </c>
      <c r="C84" s="16" t="s">
        <v>80</v>
      </c>
      <c r="D84" s="16" t="s">
        <v>60</v>
      </c>
      <c r="E84" s="16">
        <v>977</v>
      </c>
      <c r="F84" s="4"/>
      <c r="G84" s="4">
        <f t="shared" ref="G84:G115" si="3">E84*F84</f>
        <v>0</v>
      </c>
      <c r="H84" s="4"/>
    </row>
    <row r="85" customHeight="1" spans="1:8">
      <c r="A85" s="4">
        <v>3</v>
      </c>
      <c r="B85" s="4" t="s">
        <v>58</v>
      </c>
      <c r="C85" s="16" t="s">
        <v>59</v>
      </c>
      <c r="D85" s="16" t="s">
        <v>60</v>
      </c>
      <c r="E85" s="16">
        <v>1187</v>
      </c>
      <c r="F85" s="4"/>
      <c r="G85" s="4">
        <f t="shared" si="3"/>
        <v>0</v>
      </c>
      <c r="H85" s="4"/>
    </row>
    <row r="86" customHeight="1" spans="1:8">
      <c r="A86" s="4">
        <v>4</v>
      </c>
      <c r="B86" s="4" t="s">
        <v>58</v>
      </c>
      <c r="C86" s="16" t="s">
        <v>206</v>
      </c>
      <c r="D86" s="16" t="s">
        <v>60</v>
      </c>
      <c r="E86" s="16">
        <v>862</v>
      </c>
      <c r="F86" s="4"/>
      <c r="G86" s="4">
        <f t="shared" si="3"/>
        <v>0</v>
      </c>
      <c r="H86" s="4"/>
    </row>
    <row r="87" customHeight="1" spans="1:8">
      <c r="A87" s="4">
        <v>5</v>
      </c>
      <c r="B87" s="4" t="s">
        <v>58</v>
      </c>
      <c r="C87" s="16" t="s">
        <v>61</v>
      </c>
      <c r="D87" s="16" t="s">
        <v>60</v>
      </c>
      <c r="E87" s="16">
        <v>1867</v>
      </c>
      <c r="F87" s="4"/>
      <c r="G87" s="4">
        <f t="shared" si="3"/>
        <v>0</v>
      </c>
      <c r="H87" s="4"/>
    </row>
    <row r="88" customHeight="1" spans="1:8">
      <c r="A88" s="4">
        <v>6</v>
      </c>
      <c r="B88" s="4" t="s">
        <v>58</v>
      </c>
      <c r="C88" s="16" t="s">
        <v>62</v>
      </c>
      <c r="D88" s="16" t="s">
        <v>60</v>
      </c>
      <c r="E88" s="16">
        <v>3189</v>
      </c>
      <c r="F88" s="4"/>
      <c r="G88" s="4">
        <f t="shared" si="3"/>
        <v>0</v>
      </c>
      <c r="H88" s="4"/>
    </row>
    <row r="89" customHeight="1" spans="1:8">
      <c r="A89" s="4">
        <v>7</v>
      </c>
      <c r="B89" s="4" t="s">
        <v>58</v>
      </c>
      <c r="C89" s="16" t="s">
        <v>83</v>
      </c>
      <c r="D89" s="16" t="s">
        <v>60</v>
      </c>
      <c r="E89" s="16">
        <v>849</v>
      </c>
      <c r="F89" s="4"/>
      <c r="G89" s="4">
        <f t="shared" si="3"/>
        <v>0</v>
      </c>
      <c r="H89" s="4"/>
    </row>
    <row r="90" customHeight="1" spans="1:8">
      <c r="A90" s="4">
        <v>8</v>
      </c>
      <c r="B90" s="4" t="s">
        <v>58</v>
      </c>
      <c r="C90" s="16" t="s">
        <v>84</v>
      </c>
      <c r="D90" s="16" t="s">
        <v>60</v>
      </c>
      <c r="E90" s="16">
        <v>2074.5</v>
      </c>
      <c r="F90" s="4"/>
      <c r="G90" s="4">
        <f t="shared" si="3"/>
        <v>0</v>
      </c>
      <c r="H90" s="4"/>
    </row>
    <row r="91" customHeight="1" spans="1:8">
      <c r="A91" s="4">
        <v>9</v>
      </c>
      <c r="B91" s="4" t="s">
        <v>367</v>
      </c>
      <c r="C91" s="16" t="s">
        <v>63</v>
      </c>
      <c r="D91" s="16" t="s">
        <v>60</v>
      </c>
      <c r="E91" s="16">
        <v>16</v>
      </c>
      <c r="F91" s="4"/>
      <c r="G91" s="4">
        <f t="shared" si="3"/>
        <v>0</v>
      </c>
      <c r="H91" s="4"/>
    </row>
    <row r="92" s="41" customFormat="1" customHeight="1" spans="1:8">
      <c r="A92" s="44">
        <v>10</v>
      </c>
      <c r="B92" s="44" t="s">
        <v>367</v>
      </c>
      <c r="C92" s="48" t="s">
        <v>64</v>
      </c>
      <c r="D92" s="48" t="s">
        <v>60</v>
      </c>
      <c r="E92" s="48">
        <f>16+166</f>
        <v>182</v>
      </c>
      <c r="F92" s="44"/>
      <c r="G92" s="44">
        <f t="shared" si="3"/>
        <v>0</v>
      </c>
      <c r="H92" s="44"/>
    </row>
    <row r="93" s="41" customFormat="1" customHeight="1" spans="1:8">
      <c r="A93" s="44">
        <v>11</v>
      </c>
      <c r="B93" s="44" t="s">
        <v>367</v>
      </c>
      <c r="C93" s="48" t="s">
        <v>66</v>
      </c>
      <c r="D93" s="48" t="s">
        <v>60</v>
      </c>
      <c r="E93" s="48">
        <f>381+452</f>
        <v>833</v>
      </c>
      <c r="F93" s="44"/>
      <c r="G93" s="44">
        <f t="shared" si="3"/>
        <v>0</v>
      </c>
      <c r="H93" s="44"/>
    </row>
    <row r="94" customHeight="1" spans="1:8">
      <c r="A94" s="4">
        <v>12</v>
      </c>
      <c r="B94" s="4" t="s">
        <v>368</v>
      </c>
      <c r="C94" s="16" t="s">
        <v>67</v>
      </c>
      <c r="D94" s="16" t="s">
        <v>60</v>
      </c>
      <c r="E94" s="16">
        <v>210</v>
      </c>
      <c r="F94" s="4"/>
      <c r="G94" s="4">
        <f t="shared" si="3"/>
        <v>0</v>
      </c>
      <c r="H94" s="4"/>
    </row>
    <row r="95" customHeight="1" spans="1:8">
      <c r="A95" s="4">
        <v>13</v>
      </c>
      <c r="B95" s="4" t="s">
        <v>368</v>
      </c>
      <c r="C95" s="16" t="s">
        <v>68</v>
      </c>
      <c r="D95" s="16" t="s">
        <v>60</v>
      </c>
      <c r="E95" s="16">
        <v>342</v>
      </c>
      <c r="F95" s="4"/>
      <c r="G95" s="4">
        <f t="shared" si="3"/>
        <v>0</v>
      </c>
      <c r="H95" s="4"/>
    </row>
    <row r="96" customHeight="1" spans="1:8">
      <c r="A96" s="4">
        <v>14</v>
      </c>
      <c r="B96" s="4" t="s">
        <v>368</v>
      </c>
      <c r="C96" s="16" t="s">
        <v>69</v>
      </c>
      <c r="D96" s="16" t="s">
        <v>60</v>
      </c>
      <c r="E96" s="16">
        <v>96</v>
      </c>
      <c r="F96" s="4"/>
      <c r="G96" s="4">
        <f t="shared" si="3"/>
        <v>0</v>
      </c>
      <c r="H96" s="4"/>
    </row>
    <row r="97" customHeight="1" spans="1:8">
      <c r="A97" s="4">
        <v>15</v>
      </c>
      <c r="B97" s="4" t="s">
        <v>369</v>
      </c>
      <c r="C97" s="16" t="s">
        <v>208</v>
      </c>
      <c r="D97" s="16" t="s">
        <v>60</v>
      </c>
      <c r="E97" s="16">
        <v>5531</v>
      </c>
      <c r="F97" s="4"/>
      <c r="G97" s="4">
        <f t="shared" si="3"/>
        <v>0</v>
      </c>
      <c r="H97" s="4"/>
    </row>
    <row r="98" customHeight="1" spans="1:8">
      <c r="A98" s="4">
        <v>16</v>
      </c>
      <c r="B98" s="4" t="s">
        <v>369</v>
      </c>
      <c r="C98" s="16" t="s">
        <v>209</v>
      </c>
      <c r="D98" s="16" t="s">
        <v>60</v>
      </c>
      <c r="E98" s="16">
        <v>1930</v>
      </c>
      <c r="F98" s="4"/>
      <c r="G98" s="4">
        <f t="shared" si="3"/>
        <v>0</v>
      </c>
      <c r="H98" s="4"/>
    </row>
    <row r="99" customHeight="1" spans="1:8">
      <c r="A99" s="4">
        <v>17</v>
      </c>
      <c r="B99" s="4" t="s">
        <v>369</v>
      </c>
      <c r="C99" s="16" t="s">
        <v>210</v>
      </c>
      <c r="D99" s="16" t="s">
        <v>60</v>
      </c>
      <c r="E99" s="16">
        <v>2481.5</v>
      </c>
      <c r="F99" s="4"/>
      <c r="G99" s="4">
        <f t="shared" si="3"/>
        <v>0</v>
      </c>
      <c r="H99" s="4"/>
    </row>
    <row r="100" customHeight="1" spans="1:8">
      <c r="A100" s="4">
        <v>18</v>
      </c>
      <c r="B100" s="4" t="s">
        <v>369</v>
      </c>
      <c r="C100" s="16" t="s">
        <v>370</v>
      </c>
      <c r="D100" s="16" t="s">
        <v>60</v>
      </c>
      <c r="E100" s="16">
        <v>45</v>
      </c>
      <c r="F100" s="4"/>
      <c r="G100" s="4">
        <f t="shared" si="3"/>
        <v>0</v>
      </c>
      <c r="H100" s="4"/>
    </row>
    <row r="101" customHeight="1" spans="1:8">
      <c r="A101" s="4">
        <v>19</v>
      </c>
      <c r="B101" s="4" t="s">
        <v>369</v>
      </c>
      <c r="C101" s="16" t="s">
        <v>371</v>
      </c>
      <c r="D101" s="16" t="s">
        <v>60</v>
      </c>
      <c r="E101" s="16">
        <f>28+45</f>
        <v>73</v>
      </c>
      <c r="F101" s="4"/>
      <c r="G101" s="4">
        <f t="shared" si="3"/>
        <v>0</v>
      </c>
      <c r="H101" s="4"/>
    </row>
    <row r="102" customHeight="1" spans="1:8">
      <c r="A102" s="4">
        <v>20</v>
      </c>
      <c r="B102" s="4" t="s">
        <v>369</v>
      </c>
      <c r="C102" s="16" t="s">
        <v>372</v>
      </c>
      <c r="D102" s="16" t="s">
        <v>60</v>
      </c>
      <c r="E102" s="16">
        <f>26.6-14.1</f>
        <v>12.5</v>
      </c>
      <c r="F102" s="4"/>
      <c r="G102" s="4">
        <f t="shared" si="3"/>
        <v>0</v>
      </c>
      <c r="H102" s="4"/>
    </row>
    <row r="103" customHeight="1" spans="1:8">
      <c r="A103" s="4">
        <v>21</v>
      </c>
      <c r="B103" s="4" t="s">
        <v>369</v>
      </c>
      <c r="C103" s="16" t="s">
        <v>373</v>
      </c>
      <c r="D103" s="16" t="s">
        <v>60</v>
      </c>
      <c r="E103" s="16">
        <v>24</v>
      </c>
      <c r="F103" s="4"/>
      <c r="G103" s="4">
        <f t="shared" si="3"/>
        <v>0</v>
      </c>
      <c r="H103" s="4"/>
    </row>
    <row r="104" s="41" customFormat="1" customHeight="1" spans="1:8">
      <c r="A104" s="44">
        <v>22</v>
      </c>
      <c r="B104" s="44" t="s">
        <v>374</v>
      </c>
      <c r="C104" s="48" t="s">
        <v>100</v>
      </c>
      <c r="D104" s="48" t="s">
        <v>81</v>
      </c>
      <c r="E104" s="48">
        <v>2774</v>
      </c>
      <c r="F104" s="44"/>
      <c r="G104" s="44">
        <f t="shared" si="3"/>
        <v>0</v>
      </c>
      <c r="H104" s="44"/>
    </row>
    <row r="105" s="41" customFormat="1" customHeight="1" spans="1:8">
      <c r="A105" s="44">
        <v>23</v>
      </c>
      <c r="B105" s="44" t="s">
        <v>79</v>
      </c>
      <c r="C105" s="48" t="s">
        <v>100</v>
      </c>
      <c r="D105" s="48" t="s">
        <v>81</v>
      </c>
      <c r="E105" s="48">
        <v>2774</v>
      </c>
      <c r="F105" s="44"/>
      <c r="G105" s="44">
        <f t="shared" si="3"/>
        <v>0</v>
      </c>
      <c r="H105" s="44"/>
    </row>
    <row r="106" s="41" customFormat="1" customHeight="1" spans="1:8">
      <c r="A106" s="44">
        <v>24</v>
      </c>
      <c r="B106" s="44" t="s">
        <v>375</v>
      </c>
      <c r="C106" s="48" t="s">
        <v>100</v>
      </c>
      <c r="D106" s="48" t="s">
        <v>81</v>
      </c>
      <c r="E106" s="48">
        <v>1387</v>
      </c>
      <c r="F106" s="44"/>
      <c r="G106" s="44">
        <f t="shared" si="3"/>
        <v>0</v>
      </c>
      <c r="H106" s="44"/>
    </row>
    <row r="107" s="41" customFormat="1" customHeight="1" spans="1:8">
      <c r="A107" s="44">
        <v>25</v>
      </c>
      <c r="B107" s="44" t="s">
        <v>376</v>
      </c>
      <c r="C107" s="48" t="s">
        <v>100</v>
      </c>
      <c r="D107" s="48" t="s">
        <v>81</v>
      </c>
      <c r="E107" s="48">
        <v>1387</v>
      </c>
      <c r="F107" s="44"/>
      <c r="G107" s="44">
        <f t="shared" si="3"/>
        <v>0</v>
      </c>
      <c r="H107" s="44"/>
    </row>
    <row r="108" customHeight="1" spans="1:8">
      <c r="A108" s="4">
        <v>26</v>
      </c>
      <c r="B108" s="4" t="s">
        <v>94</v>
      </c>
      <c r="C108" s="16" t="s">
        <v>206</v>
      </c>
      <c r="D108" s="16" t="s">
        <v>81</v>
      </c>
      <c r="E108" s="16">
        <f>46+26</f>
        <v>72</v>
      </c>
      <c r="F108" s="4"/>
      <c r="G108" s="4">
        <f t="shared" si="3"/>
        <v>0</v>
      </c>
      <c r="H108" s="4"/>
    </row>
    <row r="109" customHeight="1" spans="1:8">
      <c r="A109" s="4">
        <v>27</v>
      </c>
      <c r="B109" s="4" t="s">
        <v>94</v>
      </c>
      <c r="C109" s="16" t="s">
        <v>61</v>
      </c>
      <c r="D109" s="16" t="s">
        <v>81</v>
      </c>
      <c r="E109" s="16">
        <f>28</f>
        <v>28</v>
      </c>
      <c r="F109" s="4"/>
      <c r="G109" s="4">
        <f t="shared" si="3"/>
        <v>0</v>
      </c>
      <c r="H109" s="4"/>
    </row>
    <row r="110" customHeight="1" spans="1:8">
      <c r="A110" s="4">
        <v>28</v>
      </c>
      <c r="B110" s="4" t="s">
        <v>94</v>
      </c>
      <c r="C110" s="16" t="s">
        <v>62</v>
      </c>
      <c r="D110" s="16" t="s">
        <v>81</v>
      </c>
      <c r="E110" s="16">
        <f>8</f>
        <v>8</v>
      </c>
      <c r="F110" s="4"/>
      <c r="G110" s="4">
        <f t="shared" si="3"/>
        <v>0</v>
      </c>
      <c r="H110" s="4"/>
    </row>
    <row r="111" customHeight="1" spans="1:8">
      <c r="A111" s="4">
        <v>29</v>
      </c>
      <c r="B111" s="4" t="s">
        <v>94</v>
      </c>
      <c r="C111" s="16" t="s">
        <v>83</v>
      </c>
      <c r="D111" s="16" t="s">
        <v>81</v>
      </c>
      <c r="E111" s="16">
        <v>4</v>
      </c>
      <c r="F111" s="4"/>
      <c r="G111" s="4">
        <f t="shared" si="3"/>
        <v>0</v>
      </c>
      <c r="H111" s="4"/>
    </row>
    <row r="112" customHeight="1" spans="1:8">
      <c r="A112" s="4">
        <v>30</v>
      </c>
      <c r="B112" s="4" t="s">
        <v>79</v>
      </c>
      <c r="C112" s="16" t="s">
        <v>59</v>
      </c>
      <c r="D112" s="16" t="s">
        <v>81</v>
      </c>
      <c r="E112" s="16">
        <v>1</v>
      </c>
      <c r="F112" s="4"/>
      <c r="G112" s="4">
        <f t="shared" si="3"/>
        <v>0</v>
      </c>
      <c r="H112" s="4"/>
    </row>
    <row r="113" customHeight="1" spans="1:8">
      <c r="A113" s="4">
        <v>31</v>
      </c>
      <c r="B113" s="4" t="s">
        <v>79</v>
      </c>
      <c r="C113" s="16" t="s">
        <v>206</v>
      </c>
      <c r="D113" s="16" t="s">
        <v>81</v>
      </c>
      <c r="E113" s="16">
        <f>46+26</f>
        <v>72</v>
      </c>
      <c r="F113" s="4"/>
      <c r="G113" s="4">
        <f t="shared" si="3"/>
        <v>0</v>
      </c>
      <c r="H113" s="4"/>
    </row>
    <row r="114" customHeight="1" spans="1:8">
      <c r="A114" s="4">
        <v>32</v>
      </c>
      <c r="B114" s="4" t="s">
        <v>79</v>
      </c>
      <c r="C114" s="16" t="s">
        <v>61</v>
      </c>
      <c r="D114" s="16" t="s">
        <v>81</v>
      </c>
      <c r="E114" s="16">
        <f>28</f>
        <v>28</v>
      </c>
      <c r="F114" s="4"/>
      <c r="G114" s="4">
        <f t="shared" si="3"/>
        <v>0</v>
      </c>
      <c r="H114" s="4"/>
    </row>
    <row r="115" customHeight="1" spans="1:8">
      <c r="A115" s="4">
        <v>33</v>
      </c>
      <c r="B115" s="4" t="s">
        <v>82</v>
      </c>
      <c r="C115" s="16" t="s">
        <v>62</v>
      </c>
      <c r="D115" s="16" t="s">
        <v>81</v>
      </c>
      <c r="E115" s="16">
        <f>8</f>
        <v>8</v>
      </c>
      <c r="F115" s="4"/>
      <c r="G115" s="4">
        <f t="shared" si="3"/>
        <v>0</v>
      </c>
      <c r="H115" s="4"/>
    </row>
    <row r="116" customHeight="1" spans="1:8">
      <c r="A116" s="4">
        <v>34</v>
      </c>
      <c r="B116" s="4" t="s">
        <v>82</v>
      </c>
      <c r="C116" s="16" t="s">
        <v>83</v>
      </c>
      <c r="D116" s="16" t="s">
        <v>81</v>
      </c>
      <c r="E116" s="16">
        <v>4</v>
      </c>
      <c r="F116" s="4"/>
      <c r="G116" s="4">
        <f t="shared" ref="G116:G146" si="4">E116*F116</f>
        <v>0</v>
      </c>
      <c r="H116" s="4"/>
    </row>
    <row r="117" customHeight="1" spans="1:8">
      <c r="A117" s="4">
        <v>35</v>
      </c>
      <c r="B117" s="4" t="s">
        <v>82</v>
      </c>
      <c r="C117" s="16" t="s">
        <v>84</v>
      </c>
      <c r="D117" s="16" t="s">
        <v>81</v>
      </c>
      <c r="E117" s="16">
        <v>33</v>
      </c>
      <c r="F117" s="4"/>
      <c r="G117" s="4">
        <f t="shared" si="4"/>
        <v>0</v>
      </c>
      <c r="H117" s="4"/>
    </row>
    <row r="118" customHeight="1" spans="1:8">
      <c r="A118" s="4">
        <v>36</v>
      </c>
      <c r="B118" s="4" t="s">
        <v>377</v>
      </c>
      <c r="C118" s="16" t="s">
        <v>68</v>
      </c>
      <c r="D118" s="16" t="s">
        <v>81</v>
      </c>
      <c r="E118" s="16">
        <v>2</v>
      </c>
      <c r="F118" s="4"/>
      <c r="G118" s="4">
        <f t="shared" si="4"/>
        <v>0</v>
      </c>
      <c r="H118" s="4"/>
    </row>
    <row r="119" customHeight="1" spans="1:8">
      <c r="A119" s="4">
        <v>37</v>
      </c>
      <c r="B119" s="4" t="s">
        <v>375</v>
      </c>
      <c r="C119" s="16" t="s">
        <v>206</v>
      </c>
      <c r="D119" s="16" t="s">
        <v>81</v>
      </c>
      <c r="E119" s="16">
        <f>23+13</f>
        <v>36</v>
      </c>
      <c r="F119" s="4"/>
      <c r="G119" s="4">
        <f t="shared" si="4"/>
        <v>0</v>
      </c>
      <c r="H119" s="4"/>
    </row>
    <row r="120" customHeight="1" spans="1:8">
      <c r="A120" s="4">
        <v>38</v>
      </c>
      <c r="B120" s="4" t="s">
        <v>375</v>
      </c>
      <c r="C120" s="16" t="s">
        <v>61</v>
      </c>
      <c r="D120" s="16" t="s">
        <v>81</v>
      </c>
      <c r="E120" s="16">
        <f>14</f>
        <v>14</v>
      </c>
      <c r="F120" s="4"/>
      <c r="G120" s="4">
        <f t="shared" si="4"/>
        <v>0</v>
      </c>
      <c r="H120" s="4"/>
    </row>
    <row r="121" customHeight="1" spans="1:8">
      <c r="A121" s="4">
        <v>39</v>
      </c>
      <c r="B121" s="4" t="s">
        <v>375</v>
      </c>
      <c r="C121" s="16" t="s">
        <v>62</v>
      </c>
      <c r="D121" s="16" t="s">
        <v>81</v>
      </c>
      <c r="E121" s="16">
        <f>4</f>
        <v>4</v>
      </c>
      <c r="F121" s="4"/>
      <c r="G121" s="4">
        <f t="shared" si="4"/>
        <v>0</v>
      </c>
      <c r="H121" s="4"/>
    </row>
    <row r="122" customHeight="1" spans="1:8">
      <c r="A122" s="4">
        <v>40</v>
      </c>
      <c r="B122" s="4" t="s">
        <v>375</v>
      </c>
      <c r="C122" s="16" t="s">
        <v>83</v>
      </c>
      <c r="D122" s="16" t="s">
        <v>81</v>
      </c>
      <c r="E122" s="16">
        <v>2</v>
      </c>
      <c r="F122" s="4"/>
      <c r="G122" s="4">
        <f t="shared" si="4"/>
        <v>0</v>
      </c>
      <c r="H122" s="4"/>
    </row>
    <row r="123" customHeight="1" spans="1:8">
      <c r="A123" s="4">
        <v>41</v>
      </c>
      <c r="B123" s="4" t="s">
        <v>376</v>
      </c>
      <c r="C123" s="16" t="s">
        <v>59</v>
      </c>
      <c r="D123" s="16" t="s">
        <v>81</v>
      </c>
      <c r="E123" s="16">
        <f>23+13</f>
        <v>36</v>
      </c>
      <c r="F123" s="4"/>
      <c r="G123" s="4">
        <f t="shared" si="4"/>
        <v>0</v>
      </c>
      <c r="H123" s="4"/>
    </row>
    <row r="124" customHeight="1" spans="1:8">
      <c r="A124" s="4">
        <v>42</v>
      </c>
      <c r="B124" s="4" t="s">
        <v>376</v>
      </c>
      <c r="C124" s="16" t="s">
        <v>206</v>
      </c>
      <c r="D124" s="16" t="s">
        <v>81</v>
      </c>
      <c r="E124" s="16">
        <f>14+4</f>
        <v>18</v>
      </c>
      <c r="F124" s="4"/>
      <c r="G124" s="4">
        <f t="shared" si="4"/>
        <v>0</v>
      </c>
      <c r="H124" s="4"/>
    </row>
    <row r="125" customHeight="1" spans="1:8">
      <c r="A125" s="4">
        <v>43</v>
      </c>
      <c r="B125" s="4" t="s">
        <v>376</v>
      </c>
      <c r="C125" s="16" t="s">
        <v>61</v>
      </c>
      <c r="D125" s="16" t="s">
        <v>81</v>
      </c>
      <c r="E125" s="16">
        <v>1</v>
      </c>
      <c r="F125" s="4"/>
      <c r="G125" s="4">
        <f t="shared" si="4"/>
        <v>0</v>
      </c>
      <c r="H125" s="4"/>
    </row>
    <row r="126" customHeight="1" spans="1:8">
      <c r="A126" s="4">
        <v>44</v>
      </c>
      <c r="B126" s="4" t="s">
        <v>376</v>
      </c>
      <c r="C126" s="16" t="s">
        <v>62</v>
      </c>
      <c r="D126" s="16" t="s">
        <v>81</v>
      </c>
      <c r="E126" s="16">
        <v>1</v>
      </c>
      <c r="F126" s="4"/>
      <c r="G126" s="4">
        <f t="shared" si="4"/>
        <v>0</v>
      </c>
      <c r="H126" s="4"/>
    </row>
    <row r="127" customHeight="1" spans="1:8">
      <c r="A127" s="4">
        <v>45</v>
      </c>
      <c r="B127" s="4" t="s">
        <v>378</v>
      </c>
      <c r="C127" s="16" t="s">
        <v>80</v>
      </c>
      <c r="D127" s="16" t="s">
        <v>81</v>
      </c>
      <c r="E127" s="16">
        <v>4</v>
      </c>
      <c r="F127" s="4"/>
      <c r="G127" s="4">
        <f t="shared" si="4"/>
        <v>0</v>
      </c>
      <c r="H127" s="4"/>
    </row>
    <row r="128" customHeight="1" spans="1:8">
      <c r="A128" s="4">
        <v>46</v>
      </c>
      <c r="B128" s="4" t="s">
        <v>379</v>
      </c>
      <c r="C128" s="16" t="s">
        <v>59</v>
      </c>
      <c r="D128" s="16" t="s">
        <v>81</v>
      </c>
      <c r="E128" s="16">
        <v>4</v>
      </c>
      <c r="F128" s="4"/>
      <c r="G128" s="4">
        <f t="shared" si="4"/>
        <v>0</v>
      </c>
      <c r="H128" s="4"/>
    </row>
    <row r="129" customHeight="1" spans="1:8">
      <c r="A129" s="4">
        <v>47</v>
      </c>
      <c r="B129" s="4" t="s">
        <v>379</v>
      </c>
      <c r="C129" s="16" t="s">
        <v>206</v>
      </c>
      <c r="D129" s="16" t="s">
        <v>81</v>
      </c>
      <c r="E129" s="16">
        <v>6</v>
      </c>
      <c r="F129" s="4"/>
      <c r="G129" s="4">
        <f t="shared" si="4"/>
        <v>0</v>
      </c>
      <c r="H129" s="4"/>
    </row>
    <row r="130" customHeight="1" spans="1:8">
      <c r="A130" s="4">
        <v>48</v>
      </c>
      <c r="B130" s="4" t="s">
        <v>379</v>
      </c>
      <c r="C130" s="16" t="s">
        <v>61</v>
      </c>
      <c r="D130" s="16" t="s">
        <v>81</v>
      </c>
      <c r="E130" s="16">
        <v>54</v>
      </c>
      <c r="F130" s="4"/>
      <c r="G130" s="4">
        <f t="shared" si="4"/>
        <v>0</v>
      </c>
      <c r="H130" s="4"/>
    </row>
    <row r="131" customHeight="1" spans="1:8">
      <c r="A131" s="4">
        <v>49</v>
      </c>
      <c r="B131" s="4" t="s">
        <v>379</v>
      </c>
      <c r="C131" s="16" t="s">
        <v>62</v>
      </c>
      <c r="D131" s="16" t="s">
        <v>81</v>
      </c>
      <c r="E131" s="16">
        <v>59</v>
      </c>
      <c r="F131" s="4"/>
      <c r="G131" s="4">
        <f t="shared" si="4"/>
        <v>0</v>
      </c>
      <c r="H131" s="4"/>
    </row>
    <row r="132" customHeight="1" spans="1:8">
      <c r="A132" s="4">
        <v>50</v>
      </c>
      <c r="B132" s="4" t="s">
        <v>379</v>
      </c>
      <c r="C132" s="16" t="s">
        <v>83</v>
      </c>
      <c r="D132" s="16" t="s">
        <v>81</v>
      </c>
      <c r="E132" s="16">
        <v>7</v>
      </c>
      <c r="F132" s="4"/>
      <c r="G132" s="4">
        <f t="shared" si="4"/>
        <v>0</v>
      </c>
      <c r="H132" s="4"/>
    </row>
    <row r="133" s="41" customFormat="1" customHeight="1" spans="1:8">
      <c r="A133" s="44">
        <v>51</v>
      </c>
      <c r="B133" s="44" t="s">
        <v>379</v>
      </c>
      <c r="C133" s="48" t="s">
        <v>66</v>
      </c>
      <c r="D133" s="48" t="s">
        <v>81</v>
      </c>
      <c r="E133" s="48">
        <f>7+4</f>
        <v>11</v>
      </c>
      <c r="F133" s="44"/>
      <c r="G133" s="44">
        <f t="shared" si="4"/>
        <v>0</v>
      </c>
      <c r="H133" s="44"/>
    </row>
    <row r="134" customHeight="1" spans="1:8">
      <c r="A134" s="4">
        <v>52</v>
      </c>
      <c r="B134" s="4" t="s">
        <v>379</v>
      </c>
      <c r="C134" s="16" t="s">
        <v>67</v>
      </c>
      <c r="D134" s="16" t="s">
        <v>81</v>
      </c>
      <c r="E134" s="16">
        <v>2</v>
      </c>
      <c r="F134" s="4"/>
      <c r="G134" s="4">
        <f t="shared" si="4"/>
        <v>0</v>
      </c>
      <c r="H134" s="4"/>
    </row>
    <row r="135" customHeight="1" spans="1:8">
      <c r="A135" s="4">
        <v>53</v>
      </c>
      <c r="B135" s="4" t="s">
        <v>379</v>
      </c>
      <c r="C135" s="16" t="s">
        <v>68</v>
      </c>
      <c r="D135" s="16" t="s">
        <v>81</v>
      </c>
      <c r="E135" s="16">
        <v>3</v>
      </c>
      <c r="F135" s="4"/>
      <c r="G135" s="4">
        <f t="shared" si="4"/>
        <v>0</v>
      </c>
      <c r="H135" s="4"/>
    </row>
    <row r="136" customHeight="1" spans="1:8">
      <c r="A136" s="4">
        <v>54</v>
      </c>
      <c r="B136" s="4" t="s">
        <v>379</v>
      </c>
      <c r="C136" s="16" t="s">
        <v>69</v>
      </c>
      <c r="D136" s="16" t="s">
        <v>81</v>
      </c>
      <c r="E136" s="16">
        <v>2</v>
      </c>
      <c r="F136" s="4"/>
      <c r="G136" s="4">
        <f t="shared" si="4"/>
        <v>0</v>
      </c>
      <c r="H136" s="4"/>
    </row>
    <row r="137" customHeight="1" spans="1:8">
      <c r="A137" s="4">
        <v>55</v>
      </c>
      <c r="B137" s="4" t="s">
        <v>380</v>
      </c>
      <c r="C137" s="16" t="s">
        <v>59</v>
      </c>
      <c r="D137" s="16" t="s">
        <v>81</v>
      </c>
      <c r="E137" s="16">
        <v>8</v>
      </c>
      <c r="F137" s="4"/>
      <c r="G137" s="4">
        <f t="shared" si="4"/>
        <v>0</v>
      </c>
      <c r="H137" s="4"/>
    </row>
    <row r="138" customHeight="1" spans="1:8">
      <c r="A138" s="4">
        <v>56</v>
      </c>
      <c r="B138" s="4" t="s">
        <v>380</v>
      </c>
      <c r="C138" s="16" t="s">
        <v>206</v>
      </c>
      <c r="D138" s="16" t="s">
        <v>81</v>
      </c>
      <c r="E138" s="16">
        <v>8</v>
      </c>
      <c r="F138" s="4"/>
      <c r="G138" s="4">
        <f t="shared" si="4"/>
        <v>0</v>
      </c>
      <c r="H138" s="4"/>
    </row>
    <row r="139" customHeight="1" spans="1:8">
      <c r="A139" s="4">
        <v>57</v>
      </c>
      <c r="B139" s="4" t="s">
        <v>380</v>
      </c>
      <c r="C139" s="16" t="s">
        <v>61</v>
      </c>
      <c r="D139" s="16" t="s">
        <v>81</v>
      </c>
      <c r="E139" s="16">
        <v>54</v>
      </c>
      <c r="F139" s="4"/>
      <c r="G139" s="4">
        <f t="shared" si="4"/>
        <v>0</v>
      </c>
      <c r="H139" s="4"/>
    </row>
    <row r="140" customHeight="1" spans="1:8">
      <c r="A140" s="4">
        <v>58</v>
      </c>
      <c r="B140" s="4" t="s">
        <v>380</v>
      </c>
      <c r="C140" s="16" t="s">
        <v>62</v>
      </c>
      <c r="D140" s="16" t="s">
        <v>81</v>
      </c>
      <c r="E140" s="16">
        <v>59</v>
      </c>
      <c r="F140" s="4"/>
      <c r="G140" s="4">
        <f t="shared" si="4"/>
        <v>0</v>
      </c>
      <c r="H140" s="4"/>
    </row>
    <row r="141" customHeight="1" spans="1:8">
      <c r="A141" s="4">
        <v>59</v>
      </c>
      <c r="B141" s="4" t="s">
        <v>380</v>
      </c>
      <c r="C141" s="16" t="s">
        <v>83</v>
      </c>
      <c r="D141" s="16" t="s">
        <v>81</v>
      </c>
      <c r="E141" s="16">
        <v>7</v>
      </c>
      <c r="F141" s="4"/>
      <c r="G141" s="4">
        <f t="shared" si="4"/>
        <v>0</v>
      </c>
      <c r="H141" s="4"/>
    </row>
    <row r="142" customHeight="1" spans="1:8">
      <c r="A142" s="4">
        <v>60</v>
      </c>
      <c r="B142" s="4" t="s">
        <v>87</v>
      </c>
      <c r="C142" s="16" t="s">
        <v>59</v>
      </c>
      <c r="D142" s="16" t="s">
        <v>81</v>
      </c>
      <c r="E142" s="16">
        <v>1</v>
      </c>
      <c r="F142" s="4"/>
      <c r="G142" s="4">
        <f t="shared" si="4"/>
        <v>0</v>
      </c>
      <c r="H142" s="4"/>
    </row>
    <row r="143" customHeight="1" spans="1:8">
      <c r="A143" s="4">
        <v>61</v>
      </c>
      <c r="B143" s="4" t="s">
        <v>87</v>
      </c>
      <c r="C143" s="16" t="s">
        <v>84</v>
      </c>
      <c r="D143" s="16" t="s">
        <v>81</v>
      </c>
      <c r="E143" s="16">
        <v>33</v>
      </c>
      <c r="F143" s="4"/>
      <c r="G143" s="4">
        <f t="shared" si="4"/>
        <v>0</v>
      </c>
      <c r="H143" s="4"/>
    </row>
    <row r="144" customHeight="1" spans="1:8">
      <c r="A144" s="4">
        <v>62</v>
      </c>
      <c r="B144" s="4" t="s">
        <v>87</v>
      </c>
      <c r="C144" s="16" t="s">
        <v>68</v>
      </c>
      <c r="D144" s="16" t="s">
        <v>81</v>
      </c>
      <c r="E144" s="16">
        <v>2</v>
      </c>
      <c r="F144" s="4"/>
      <c r="G144" s="4">
        <f t="shared" si="4"/>
        <v>0</v>
      </c>
      <c r="H144" s="4"/>
    </row>
    <row r="145" s="41" customFormat="1" customHeight="1" spans="1:8">
      <c r="A145" s="44">
        <v>63</v>
      </c>
      <c r="B145" s="44" t="s">
        <v>73</v>
      </c>
      <c r="C145" s="48"/>
      <c r="D145" s="48" t="s">
        <v>203</v>
      </c>
      <c r="E145" s="48">
        <f>199.5+15.27+4.31</f>
        <v>219.08</v>
      </c>
      <c r="F145" s="44"/>
      <c r="G145" s="44">
        <f t="shared" si="4"/>
        <v>0</v>
      </c>
      <c r="H145" s="44"/>
    </row>
    <row r="146" customHeight="1" spans="1:8">
      <c r="A146" s="4">
        <v>64</v>
      </c>
      <c r="B146" s="4" t="s">
        <v>381</v>
      </c>
      <c r="C146" s="16"/>
      <c r="D146" s="16" t="s">
        <v>203</v>
      </c>
      <c r="E146" s="16">
        <v>18.1</v>
      </c>
      <c r="F146" s="4"/>
      <c r="G146" s="4">
        <f t="shared" si="4"/>
        <v>0</v>
      </c>
      <c r="H146" s="4"/>
    </row>
    <row r="147" s="40" customFormat="1" customHeight="1" spans="1:8">
      <c r="A147" s="5" t="s">
        <v>215</v>
      </c>
      <c r="B147" s="6" t="s">
        <v>216</v>
      </c>
      <c r="C147" s="7"/>
      <c r="D147" s="5"/>
      <c r="E147" s="5"/>
      <c r="F147" s="5"/>
      <c r="G147" s="5">
        <f>SUM(G148:G221)</f>
        <v>0</v>
      </c>
      <c r="H147" s="5"/>
    </row>
    <row r="148" customHeight="1" spans="1:8">
      <c r="A148" s="4">
        <v>1</v>
      </c>
      <c r="B148" s="4" t="s">
        <v>382</v>
      </c>
      <c r="C148" s="16"/>
      <c r="D148" s="16" t="s">
        <v>383</v>
      </c>
      <c r="E148" s="16">
        <f>4620+12917</f>
        <v>17537</v>
      </c>
      <c r="F148" s="8"/>
      <c r="G148" s="4">
        <f>E148*F148</f>
        <v>0</v>
      </c>
      <c r="H148" s="4"/>
    </row>
    <row r="149" customHeight="1" spans="1:8">
      <c r="A149" s="4">
        <v>2</v>
      </c>
      <c r="B149" s="4" t="s">
        <v>221</v>
      </c>
      <c r="C149" s="31" t="s">
        <v>222</v>
      </c>
      <c r="D149" s="16" t="s">
        <v>383</v>
      </c>
      <c r="E149" s="16">
        <f>587+903+374</f>
        <v>1864</v>
      </c>
      <c r="F149" s="8"/>
      <c r="G149" s="4">
        <f t="shared" ref="G149:G180" si="5">E149*F149</f>
        <v>0</v>
      </c>
      <c r="H149" s="4"/>
    </row>
    <row r="150" customHeight="1" spans="1:8">
      <c r="A150" s="4">
        <v>3</v>
      </c>
      <c r="B150" s="4" t="s">
        <v>384</v>
      </c>
      <c r="C150" s="16" t="s">
        <v>385</v>
      </c>
      <c r="D150" s="16" t="s">
        <v>203</v>
      </c>
      <c r="E150" s="16">
        <v>96</v>
      </c>
      <c r="F150" s="8"/>
      <c r="G150" s="4">
        <f t="shared" si="5"/>
        <v>0</v>
      </c>
      <c r="H150" s="4"/>
    </row>
    <row r="151" customHeight="1" spans="1:8">
      <c r="A151" s="4">
        <v>4</v>
      </c>
      <c r="B151" s="4" t="s">
        <v>261</v>
      </c>
      <c r="C151" s="16" t="s">
        <v>386</v>
      </c>
      <c r="D151" s="16" t="s">
        <v>81</v>
      </c>
      <c r="E151" s="16">
        <v>25</v>
      </c>
      <c r="F151" s="8"/>
      <c r="G151" s="4">
        <f t="shared" si="5"/>
        <v>0</v>
      </c>
      <c r="H151" s="4"/>
    </row>
    <row r="152" customHeight="1" spans="1:8">
      <c r="A152" s="4">
        <v>5</v>
      </c>
      <c r="B152" s="4" t="s">
        <v>261</v>
      </c>
      <c r="C152" s="16" t="s">
        <v>227</v>
      </c>
      <c r="D152" s="16" t="s">
        <v>81</v>
      </c>
      <c r="E152" s="16">
        <v>260</v>
      </c>
      <c r="F152" s="8"/>
      <c r="G152" s="4">
        <f t="shared" si="5"/>
        <v>0</v>
      </c>
      <c r="H152" s="4"/>
    </row>
    <row r="153" customHeight="1" spans="1:8">
      <c r="A153" s="4">
        <v>6</v>
      </c>
      <c r="B153" s="4" t="s">
        <v>261</v>
      </c>
      <c r="C153" s="16" t="s">
        <v>253</v>
      </c>
      <c r="D153" s="16" t="s">
        <v>81</v>
      </c>
      <c r="E153" s="16">
        <v>40</v>
      </c>
      <c r="F153" s="8"/>
      <c r="G153" s="4">
        <f t="shared" si="5"/>
        <v>0</v>
      </c>
      <c r="H153" s="4"/>
    </row>
    <row r="154" customHeight="1" spans="1:8">
      <c r="A154" s="4">
        <v>7</v>
      </c>
      <c r="B154" s="4" t="s">
        <v>261</v>
      </c>
      <c r="C154" s="16" t="s">
        <v>229</v>
      </c>
      <c r="D154" s="16" t="s">
        <v>81</v>
      </c>
      <c r="E154" s="16">
        <v>714</v>
      </c>
      <c r="F154" s="8"/>
      <c r="G154" s="4">
        <f t="shared" si="5"/>
        <v>0</v>
      </c>
      <c r="H154" s="4"/>
    </row>
    <row r="155" customHeight="1" spans="1:8">
      <c r="A155" s="4">
        <v>8</v>
      </c>
      <c r="B155" s="4" t="s">
        <v>261</v>
      </c>
      <c r="C155" s="16" t="s">
        <v>230</v>
      </c>
      <c r="D155" s="16" t="s">
        <v>81</v>
      </c>
      <c r="E155" s="16">
        <v>23</v>
      </c>
      <c r="F155" s="8"/>
      <c r="G155" s="4">
        <f t="shared" si="5"/>
        <v>0</v>
      </c>
      <c r="H155" s="4"/>
    </row>
    <row r="156" customHeight="1" spans="1:8">
      <c r="A156" s="4">
        <v>9</v>
      </c>
      <c r="B156" s="4" t="s">
        <v>261</v>
      </c>
      <c r="C156" s="16" t="s">
        <v>234</v>
      </c>
      <c r="D156" s="16" t="s">
        <v>81</v>
      </c>
      <c r="E156" s="16">
        <v>105</v>
      </c>
      <c r="F156" s="8"/>
      <c r="G156" s="4">
        <f t="shared" si="5"/>
        <v>0</v>
      </c>
      <c r="H156" s="4"/>
    </row>
    <row r="157" customHeight="1" spans="1:8">
      <c r="A157" s="4">
        <v>10</v>
      </c>
      <c r="B157" s="4" t="s">
        <v>261</v>
      </c>
      <c r="C157" s="16" t="s">
        <v>257</v>
      </c>
      <c r="D157" s="16" t="s">
        <v>81</v>
      </c>
      <c r="E157" s="16">
        <v>119</v>
      </c>
      <c r="F157" s="8"/>
      <c r="G157" s="4">
        <f t="shared" si="5"/>
        <v>0</v>
      </c>
      <c r="H157" s="4"/>
    </row>
    <row r="158" s="41" customFormat="1" customHeight="1" spans="1:8">
      <c r="A158" s="44">
        <v>11</v>
      </c>
      <c r="B158" s="44" t="s">
        <v>261</v>
      </c>
      <c r="C158" s="48" t="s">
        <v>260</v>
      </c>
      <c r="D158" s="48" t="s">
        <v>81</v>
      </c>
      <c r="E158" s="48">
        <v>1163</v>
      </c>
      <c r="F158" s="49"/>
      <c r="G158" s="44">
        <f t="shared" si="5"/>
        <v>0</v>
      </c>
      <c r="H158" s="44"/>
    </row>
    <row r="159" customHeight="1" spans="1:8">
      <c r="A159" s="4">
        <v>12</v>
      </c>
      <c r="B159" s="4" t="s">
        <v>387</v>
      </c>
      <c r="C159" s="16" t="s">
        <v>386</v>
      </c>
      <c r="D159" s="16" t="s">
        <v>81</v>
      </c>
      <c r="E159" s="16">
        <v>21</v>
      </c>
      <c r="F159" s="8"/>
      <c r="G159" s="4">
        <f t="shared" si="5"/>
        <v>0</v>
      </c>
      <c r="H159" s="4"/>
    </row>
    <row r="160" customHeight="1" spans="1:8">
      <c r="A160" s="4">
        <v>13</v>
      </c>
      <c r="B160" s="4" t="s">
        <v>387</v>
      </c>
      <c r="C160" s="16" t="s">
        <v>227</v>
      </c>
      <c r="D160" s="16" t="s">
        <v>81</v>
      </c>
      <c r="E160" s="16">
        <v>339</v>
      </c>
      <c r="F160" s="8"/>
      <c r="G160" s="4">
        <f t="shared" si="5"/>
        <v>0</v>
      </c>
      <c r="H160" s="4"/>
    </row>
    <row r="161" customHeight="1" spans="1:8">
      <c r="A161" s="4">
        <v>14</v>
      </c>
      <c r="B161" s="4" t="s">
        <v>387</v>
      </c>
      <c r="C161" s="16" t="s">
        <v>253</v>
      </c>
      <c r="D161" s="16" t="s">
        <v>81</v>
      </c>
      <c r="E161" s="16">
        <v>73</v>
      </c>
      <c r="F161" s="8"/>
      <c r="G161" s="4">
        <f t="shared" si="5"/>
        <v>0</v>
      </c>
      <c r="H161" s="4"/>
    </row>
    <row r="162" customHeight="1" spans="1:8">
      <c r="A162" s="4">
        <v>15</v>
      </c>
      <c r="B162" s="4" t="s">
        <v>387</v>
      </c>
      <c r="C162" s="16" t="s">
        <v>229</v>
      </c>
      <c r="D162" s="16" t="s">
        <v>81</v>
      </c>
      <c r="E162" s="16">
        <v>97</v>
      </c>
      <c r="F162" s="8"/>
      <c r="G162" s="4">
        <f t="shared" si="5"/>
        <v>0</v>
      </c>
      <c r="H162" s="4"/>
    </row>
    <row r="163" customHeight="1" spans="1:8">
      <c r="A163" s="4">
        <v>16</v>
      </c>
      <c r="B163" s="4" t="s">
        <v>387</v>
      </c>
      <c r="C163" s="16" t="s">
        <v>234</v>
      </c>
      <c r="D163" s="16" t="s">
        <v>81</v>
      </c>
      <c r="E163" s="16">
        <v>156</v>
      </c>
      <c r="F163" s="8"/>
      <c r="G163" s="4">
        <f t="shared" si="5"/>
        <v>0</v>
      </c>
      <c r="H163" s="4"/>
    </row>
    <row r="164" customHeight="1" spans="1:8">
      <c r="A164" s="4">
        <v>17</v>
      </c>
      <c r="B164" s="4" t="s">
        <v>387</v>
      </c>
      <c r="C164" s="16" t="s">
        <v>257</v>
      </c>
      <c r="D164" s="16" t="s">
        <v>81</v>
      </c>
      <c r="E164" s="16">
        <v>42</v>
      </c>
      <c r="F164" s="8"/>
      <c r="G164" s="4">
        <f t="shared" si="5"/>
        <v>0</v>
      </c>
      <c r="H164" s="4"/>
    </row>
    <row r="165" customHeight="1" spans="1:8">
      <c r="A165" s="4">
        <v>18</v>
      </c>
      <c r="B165" s="4" t="s">
        <v>387</v>
      </c>
      <c r="C165" s="16" t="s">
        <v>260</v>
      </c>
      <c r="D165" s="16" t="s">
        <v>81</v>
      </c>
      <c r="E165" s="16">
        <v>119</v>
      </c>
      <c r="F165" s="8"/>
      <c r="G165" s="4">
        <f t="shared" si="5"/>
        <v>0</v>
      </c>
      <c r="H165" s="4"/>
    </row>
    <row r="166" customHeight="1" spans="1:8">
      <c r="A166" s="4">
        <v>19</v>
      </c>
      <c r="B166" s="4" t="s">
        <v>387</v>
      </c>
      <c r="C166" s="16" t="s">
        <v>264</v>
      </c>
      <c r="D166" s="16" t="s">
        <v>81</v>
      </c>
      <c r="E166" s="16">
        <v>1132</v>
      </c>
      <c r="F166" s="8"/>
      <c r="G166" s="4">
        <f t="shared" si="5"/>
        <v>0</v>
      </c>
      <c r="H166" s="4"/>
    </row>
    <row r="167" s="41" customFormat="1" customHeight="1" spans="1:8">
      <c r="A167" s="44">
        <v>20</v>
      </c>
      <c r="B167" s="44" t="s">
        <v>387</v>
      </c>
      <c r="C167" s="48" t="s">
        <v>265</v>
      </c>
      <c r="D167" s="48" t="s">
        <v>81</v>
      </c>
      <c r="E167" s="48">
        <v>31</v>
      </c>
      <c r="F167" s="49"/>
      <c r="G167" s="44">
        <f t="shared" si="5"/>
        <v>0</v>
      </c>
      <c r="H167" s="44"/>
    </row>
    <row r="168" customHeight="1" spans="1:8">
      <c r="A168" s="4">
        <v>21</v>
      </c>
      <c r="B168" s="4" t="s">
        <v>275</v>
      </c>
      <c r="C168" s="16" t="s">
        <v>388</v>
      </c>
      <c r="D168" s="16" t="s">
        <v>81</v>
      </c>
      <c r="E168" s="16">
        <v>14</v>
      </c>
      <c r="F168" s="8"/>
      <c r="G168" s="4">
        <f t="shared" si="5"/>
        <v>0</v>
      </c>
      <c r="H168" s="4"/>
    </row>
    <row r="169" customHeight="1" spans="1:8">
      <c r="A169" s="4">
        <v>22</v>
      </c>
      <c r="B169" s="4" t="s">
        <v>275</v>
      </c>
      <c r="C169" s="16" t="s">
        <v>389</v>
      </c>
      <c r="D169" s="16" t="s">
        <v>81</v>
      </c>
      <c r="E169" s="16">
        <v>8</v>
      </c>
      <c r="F169" s="8"/>
      <c r="G169" s="4">
        <f t="shared" si="5"/>
        <v>0</v>
      </c>
      <c r="H169" s="4"/>
    </row>
    <row r="170" customHeight="1" spans="1:8">
      <c r="A170" s="4">
        <v>23</v>
      </c>
      <c r="B170" s="4" t="s">
        <v>390</v>
      </c>
      <c r="C170" s="16" t="s">
        <v>290</v>
      </c>
      <c r="D170" s="16" t="s">
        <v>81</v>
      </c>
      <c r="E170" s="16">
        <v>49</v>
      </c>
      <c r="F170" s="8"/>
      <c r="G170" s="4">
        <f t="shared" si="5"/>
        <v>0</v>
      </c>
      <c r="H170" s="4"/>
    </row>
    <row r="171" customHeight="1" spans="1:8">
      <c r="A171" s="4">
        <v>24</v>
      </c>
      <c r="B171" s="4" t="s">
        <v>390</v>
      </c>
      <c r="C171" s="16" t="s">
        <v>294</v>
      </c>
      <c r="D171" s="16" t="s">
        <v>81</v>
      </c>
      <c r="E171" s="16">
        <v>38</v>
      </c>
      <c r="F171" s="8"/>
      <c r="G171" s="4">
        <f t="shared" si="5"/>
        <v>0</v>
      </c>
      <c r="H171" s="4"/>
    </row>
    <row r="172" customHeight="1" spans="1:8">
      <c r="A172" s="4">
        <v>25</v>
      </c>
      <c r="B172" s="4" t="s">
        <v>390</v>
      </c>
      <c r="C172" s="16" t="s">
        <v>288</v>
      </c>
      <c r="D172" s="16" t="s">
        <v>81</v>
      </c>
      <c r="E172" s="16">
        <v>16</v>
      </c>
      <c r="F172" s="8"/>
      <c r="G172" s="4">
        <f t="shared" si="5"/>
        <v>0</v>
      </c>
      <c r="H172" s="4"/>
    </row>
    <row r="173" customHeight="1" spans="1:8">
      <c r="A173" s="4">
        <v>26</v>
      </c>
      <c r="B173" s="4" t="s">
        <v>390</v>
      </c>
      <c r="C173" s="16" t="s">
        <v>287</v>
      </c>
      <c r="D173" s="16" t="s">
        <v>81</v>
      </c>
      <c r="E173" s="16">
        <v>8</v>
      </c>
      <c r="F173" s="8"/>
      <c r="G173" s="4">
        <f t="shared" si="5"/>
        <v>0</v>
      </c>
      <c r="H173" s="4"/>
    </row>
    <row r="174" customHeight="1" spans="1:8">
      <c r="A174" s="4">
        <v>27</v>
      </c>
      <c r="B174" s="4" t="s">
        <v>390</v>
      </c>
      <c r="C174" s="16" t="s">
        <v>391</v>
      </c>
      <c r="D174" s="16" t="s">
        <v>81</v>
      </c>
      <c r="E174" s="16">
        <v>2</v>
      </c>
      <c r="F174" s="8"/>
      <c r="G174" s="4">
        <f t="shared" si="5"/>
        <v>0</v>
      </c>
      <c r="H174" s="4"/>
    </row>
    <row r="175" customHeight="1" spans="1:8">
      <c r="A175" s="4">
        <v>28</v>
      </c>
      <c r="B175" s="4" t="s">
        <v>390</v>
      </c>
      <c r="C175" s="16" t="s">
        <v>392</v>
      </c>
      <c r="D175" s="16" t="s">
        <v>81</v>
      </c>
      <c r="E175" s="16">
        <v>1</v>
      </c>
      <c r="F175" s="8"/>
      <c r="G175" s="4">
        <f t="shared" si="5"/>
        <v>0</v>
      </c>
      <c r="H175" s="4"/>
    </row>
    <row r="176" customHeight="1" spans="1:8">
      <c r="A176" s="4">
        <v>29</v>
      </c>
      <c r="B176" s="4" t="s">
        <v>225</v>
      </c>
      <c r="C176" s="16" t="s">
        <v>227</v>
      </c>
      <c r="D176" s="16" t="s">
        <v>81</v>
      </c>
      <c r="E176" s="16">
        <v>14</v>
      </c>
      <c r="F176" s="8"/>
      <c r="G176" s="4">
        <f t="shared" si="5"/>
        <v>0</v>
      </c>
      <c r="H176" s="4"/>
    </row>
    <row r="177" customHeight="1" spans="1:8">
      <c r="A177" s="4">
        <v>30</v>
      </c>
      <c r="B177" s="4" t="s">
        <v>225</v>
      </c>
      <c r="C177" s="16" t="s">
        <v>253</v>
      </c>
      <c r="D177" s="16" t="s">
        <v>81</v>
      </c>
      <c r="E177" s="16">
        <v>1</v>
      </c>
      <c r="F177" s="8"/>
      <c r="G177" s="4">
        <f t="shared" si="5"/>
        <v>0</v>
      </c>
      <c r="H177" s="4"/>
    </row>
    <row r="178" customHeight="1" spans="1:8">
      <c r="A178" s="4">
        <v>31</v>
      </c>
      <c r="B178" s="4" t="s">
        <v>225</v>
      </c>
      <c r="C178" s="16" t="s">
        <v>229</v>
      </c>
      <c r="D178" s="16" t="s">
        <v>81</v>
      </c>
      <c r="E178" s="16">
        <v>301</v>
      </c>
      <c r="F178" s="8"/>
      <c r="G178" s="4">
        <f t="shared" si="5"/>
        <v>0</v>
      </c>
      <c r="H178" s="4"/>
    </row>
    <row r="179" customHeight="1" spans="1:8">
      <c r="A179" s="4">
        <v>32</v>
      </c>
      <c r="B179" s="4" t="s">
        <v>225</v>
      </c>
      <c r="C179" s="16" t="s">
        <v>230</v>
      </c>
      <c r="D179" s="16" t="s">
        <v>81</v>
      </c>
      <c r="E179" s="16">
        <v>5</v>
      </c>
      <c r="F179" s="8"/>
      <c r="G179" s="4">
        <f t="shared" si="5"/>
        <v>0</v>
      </c>
      <c r="H179" s="4"/>
    </row>
    <row r="180" customHeight="1" spans="1:8">
      <c r="A180" s="4">
        <v>33</v>
      </c>
      <c r="B180" s="4" t="s">
        <v>225</v>
      </c>
      <c r="C180" s="16" t="s">
        <v>232</v>
      </c>
      <c r="D180" s="16" t="s">
        <v>81</v>
      </c>
      <c r="E180" s="16">
        <v>26</v>
      </c>
      <c r="F180" s="8"/>
      <c r="G180" s="4">
        <f t="shared" si="5"/>
        <v>0</v>
      </c>
      <c r="H180" s="4"/>
    </row>
    <row r="181" customHeight="1" spans="1:8">
      <c r="A181" s="4">
        <v>34</v>
      </c>
      <c r="B181" s="4" t="s">
        <v>225</v>
      </c>
      <c r="C181" s="16" t="s">
        <v>234</v>
      </c>
      <c r="D181" s="16" t="s">
        <v>81</v>
      </c>
      <c r="E181" s="16">
        <v>4</v>
      </c>
      <c r="F181" s="8"/>
      <c r="G181" s="4">
        <f t="shared" ref="G181:G221" si="6">E181*F181</f>
        <v>0</v>
      </c>
      <c r="H181" s="4"/>
    </row>
    <row r="182" customHeight="1" spans="1:8">
      <c r="A182" s="4">
        <v>35</v>
      </c>
      <c r="B182" s="4" t="s">
        <v>225</v>
      </c>
      <c r="C182" s="16" t="s">
        <v>393</v>
      </c>
      <c r="D182" s="16" t="s">
        <v>81</v>
      </c>
      <c r="E182" s="16">
        <v>13</v>
      </c>
      <c r="F182" s="8"/>
      <c r="G182" s="4">
        <f t="shared" si="6"/>
        <v>0</v>
      </c>
      <c r="H182" s="4"/>
    </row>
    <row r="183" customHeight="1" spans="1:8">
      <c r="A183" s="4">
        <v>36</v>
      </c>
      <c r="B183" s="4" t="s">
        <v>225</v>
      </c>
      <c r="C183" s="16" t="s">
        <v>235</v>
      </c>
      <c r="D183" s="16" t="s">
        <v>81</v>
      </c>
      <c r="E183" s="16">
        <v>2</v>
      </c>
      <c r="F183" s="8"/>
      <c r="G183" s="4">
        <f t="shared" si="6"/>
        <v>0</v>
      </c>
      <c r="H183" s="4"/>
    </row>
    <row r="184" customHeight="1" spans="1:8">
      <c r="A184" s="4">
        <v>37</v>
      </c>
      <c r="B184" s="4" t="s">
        <v>225</v>
      </c>
      <c r="C184" s="16" t="s">
        <v>250</v>
      </c>
      <c r="D184" s="16" t="s">
        <v>81</v>
      </c>
      <c r="E184" s="16">
        <v>1</v>
      </c>
      <c r="F184" s="8"/>
      <c r="G184" s="4">
        <f t="shared" si="6"/>
        <v>0</v>
      </c>
      <c r="H184" s="4"/>
    </row>
    <row r="185" customHeight="1" spans="1:8">
      <c r="A185" s="4">
        <v>38</v>
      </c>
      <c r="B185" s="4" t="s">
        <v>225</v>
      </c>
      <c r="C185" s="16" t="s">
        <v>236</v>
      </c>
      <c r="D185" s="16" t="s">
        <v>81</v>
      </c>
      <c r="E185" s="16">
        <v>1</v>
      </c>
      <c r="F185" s="8"/>
      <c r="G185" s="4">
        <f t="shared" si="6"/>
        <v>0</v>
      </c>
      <c r="H185" s="4"/>
    </row>
    <row r="186" customHeight="1" spans="1:8">
      <c r="A186" s="4">
        <v>39</v>
      </c>
      <c r="B186" s="4" t="s">
        <v>225</v>
      </c>
      <c r="C186" s="16" t="s">
        <v>237</v>
      </c>
      <c r="D186" s="16" t="s">
        <v>81</v>
      </c>
      <c r="E186" s="16">
        <v>3</v>
      </c>
      <c r="F186" s="8"/>
      <c r="G186" s="4">
        <f t="shared" si="6"/>
        <v>0</v>
      </c>
      <c r="H186" s="4"/>
    </row>
    <row r="187" customHeight="1" spans="1:8">
      <c r="A187" s="4">
        <v>40</v>
      </c>
      <c r="B187" s="4" t="s">
        <v>225</v>
      </c>
      <c r="C187" s="16" t="s">
        <v>394</v>
      </c>
      <c r="D187" s="16" t="s">
        <v>81</v>
      </c>
      <c r="E187" s="16">
        <v>24</v>
      </c>
      <c r="F187" s="8"/>
      <c r="G187" s="4">
        <f t="shared" si="6"/>
        <v>0</v>
      </c>
      <c r="H187" s="4"/>
    </row>
    <row r="188" customHeight="1" spans="1:8">
      <c r="A188" s="4">
        <v>41</v>
      </c>
      <c r="B188" s="4" t="s">
        <v>225</v>
      </c>
      <c r="C188" s="16" t="s">
        <v>238</v>
      </c>
      <c r="D188" s="16" t="s">
        <v>81</v>
      </c>
      <c r="E188" s="16">
        <v>15</v>
      </c>
      <c r="F188" s="8"/>
      <c r="G188" s="4">
        <f t="shared" si="6"/>
        <v>0</v>
      </c>
      <c r="H188" s="4"/>
    </row>
    <row r="189" customHeight="1" spans="1:8">
      <c r="A189" s="4">
        <v>42</v>
      </c>
      <c r="B189" s="4" t="s">
        <v>225</v>
      </c>
      <c r="C189" s="16" t="s">
        <v>239</v>
      </c>
      <c r="D189" s="16" t="s">
        <v>81</v>
      </c>
      <c r="E189" s="16">
        <v>46</v>
      </c>
      <c r="F189" s="8"/>
      <c r="G189" s="4">
        <f t="shared" si="6"/>
        <v>0</v>
      </c>
      <c r="H189" s="4"/>
    </row>
    <row r="190" customHeight="1" spans="1:8">
      <c r="A190" s="4">
        <v>43</v>
      </c>
      <c r="B190" s="4" t="s">
        <v>225</v>
      </c>
      <c r="C190" s="16" t="s">
        <v>395</v>
      </c>
      <c r="D190" s="16" t="s">
        <v>81</v>
      </c>
      <c r="E190" s="16">
        <v>1</v>
      </c>
      <c r="F190" s="8"/>
      <c r="G190" s="4">
        <f t="shared" si="6"/>
        <v>0</v>
      </c>
      <c r="H190" s="4"/>
    </row>
    <row r="191" customHeight="1" spans="1:8">
      <c r="A191" s="4">
        <v>44</v>
      </c>
      <c r="B191" s="4" t="s">
        <v>225</v>
      </c>
      <c r="C191" s="16" t="s">
        <v>240</v>
      </c>
      <c r="D191" s="16" t="s">
        <v>81</v>
      </c>
      <c r="E191" s="16">
        <v>11</v>
      </c>
      <c r="F191" s="8"/>
      <c r="G191" s="4">
        <f t="shared" si="6"/>
        <v>0</v>
      </c>
      <c r="H191" s="4"/>
    </row>
    <row r="192" customHeight="1" spans="1:8">
      <c r="A192" s="4">
        <v>45</v>
      </c>
      <c r="B192" s="4" t="s">
        <v>225</v>
      </c>
      <c r="C192" s="16" t="s">
        <v>241</v>
      </c>
      <c r="D192" s="16" t="s">
        <v>81</v>
      </c>
      <c r="E192" s="16">
        <v>34</v>
      </c>
      <c r="F192" s="8"/>
      <c r="G192" s="4">
        <f t="shared" si="6"/>
        <v>0</v>
      </c>
      <c r="H192" s="4"/>
    </row>
    <row r="193" customHeight="1" spans="1:8">
      <c r="A193" s="4">
        <v>46</v>
      </c>
      <c r="B193" s="4" t="s">
        <v>225</v>
      </c>
      <c r="C193" s="16" t="s">
        <v>396</v>
      </c>
      <c r="D193" s="16" t="s">
        <v>81</v>
      </c>
      <c r="E193" s="16">
        <v>1</v>
      </c>
      <c r="F193" s="8"/>
      <c r="G193" s="4">
        <f t="shared" si="6"/>
        <v>0</v>
      </c>
      <c r="H193" s="4"/>
    </row>
    <row r="194" customHeight="1" spans="1:8">
      <c r="A194" s="4">
        <v>47</v>
      </c>
      <c r="B194" s="4" t="s">
        <v>225</v>
      </c>
      <c r="C194" s="16" t="s">
        <v>397</v>
      </c>
      <c r="D194" s="16" t="s">
        <v>81</v>
      </c>
      <c r="E194" s="16">
        <v>1</v>
      </c>
      <c r="F194" s="8"/>
      <c r="G194" s="4">
        <f t="shared" si="6"/>
        <v>0</v>
      </c>
      <c r="H194" s="4"/>
    </row>
    <row r="195" customHeight="1" spans="1:8">
      <c r="A195" s="4">
        <v>48</v>
      </c>
      <c r="B195" s="4" t="s">
        <v>225</v>
      </c>
      <c r="C195" s="16" t="s">
        <v>242</v>
      </c>
      <c r="D195" s="16" t="s">
        <v>81</v>
      </c>
      <c r="E195" s="16">
        <v>16</v>
      </c>
      <c r="F195" s="8"/>
      <c r="G195" s="4">
        <f t="shared" si="6"/>
        <v>0</v>
      </c>
      <c r="H195" s="4"/>
    </row>
    <row r="196" customHeight="1" spans="1:8">
      <c r="A196" s="4">
        <v>49</v>
      </c>
      <c r="B196" s="4" t="s">
        <v>225</v>
      </c>
      <c r="C196" s="16" t="s">
        <v>280</v>
      </c>
      <c r="D196" s="16" t="s">
        <v>81</v>
      </c>
      <c r="E196" s="16">
        <v>5</v>
      </c>
      <c r="F196" s="8"/>
      <c r="G196" s="4">
        <f t="shared" si="6"/>
        <v>0</v>
      </c>
      <c r="H196" s="4"/>
    </row>
    <row r="197" customHeight="1" spans="1:8">
      <c r="A197" s="4">
        <v>50</v>
      </c>
      <c r="B197" s="4" t="s">
        <v>225</v>
      </c>
      <c r="C197" s="16" t="s">
        <v>398</v>
      </c>
      <c r="D197" s="16" t="s">
        <v>81</v>
      </c>
      <c r="E197" s="16">
        <v>7</v>
      </c>
      <c r="F197" s="8"/>
      <c r="G197" s="4">
        <f t="shared" si="6"/>
        <v>0</v>
      </c>
      <c r="H197" s="4"/>
    </row>
    <row r="198" customHeight="1" spans="1:8">
      <c r="A198" s="4">
        <v>51</v>
      </c>
      <c r="B198" s="4" t="s">
        <v>225</v>
      </c>
      <c r="C198" s="16" t="s">
        <v>226</v>
      </c>
      <c r="D198" s="16" t="s">
        <v>81</v>
      </c>
      <c r="E198" s="16">
        <v>1</v>
      </c>
      <c r="F198" s="8"/>
      <c r="G198" s="4">
        <f t="shared" si="6"/>
        <v>0</v>
      </c>
      <c r="H198" s="4"/>
    </row>
    <row r="199" customHeight="1" spans="1:8">
      <c r="A199" s="4">
        <v>52</v>
      </c>
      <c r="B199" s="4" t="s">
        <v>249</v>
      </c>
      <c r="C199" s="16" t="s">
        <v>227</v>
      </c>
      <c r="D199" s="16" t="s">
        <v>81</v>
      </c>
      <c r="E199" s="16">
        <v>16</v>
      </c>
      <c r="F199" s="8"/>
      <c r="G199" s="4">
        <f t="shared" si="6"/>
        <v>0</v>
      </c>
      <c r="H199" s="4"/>
    </row>
    <row r="200" customHeight="1" spans="1:8">
      <c r="A200" s="4">
        <v>53</v>
      </c>
      <c r="B200" s="4" t="s">
        <v>249</v>
      </c>
      <c r="C200" s="16" t="s">
        <v>229</v>
      </c>
      <c r="D200" s="16" t="s">
        <v>81</v>
      </c>
      <c r="E200" s="16">
        <v>1450</v>
      </c>
      <c r="F200" s="8"/>
      <c r="G200" s="4">
        <f t="shared" si="6"/>
        <v>0</v>
      </c>
      <c r="H200" s="4"/>
    </row>
    <row r="201" customHeight="1" spans="1:8">
      <c r="A201" s="4">
        <v>54</v>
      </c>
      <c r="B201" s="4" t="s">
        <v>249</v>
      </c>
      <c r="C201" s="16" t="s">
        <v>230</v>
      </c>
      <c r="D201" s="16" t="s">
        <v>81</v>
      </c>
      <c r="E201" s="16">
        <v>2</v>
      </c>
      <c r="F201" s="8"/>
      <c r="G201" s="4">
        <f t="shared" si="6"/>
        <v>0</v>
      </c>
      <c r="H201" s="4"/>
    </row>
    <row r="202" customHeight="1" spans="1:8">
      <c r="A202" s="4">
        <v>55</v>
      </c>
      <c r="B202" s="4" t="s">
        <v>249</v>
      </c>
      <c r="C202" s="16" t="s">
        <v>393</v>
      </c>
      <c r="D202" s="16" t="s">
        <v>81</v>
      </c>
      <c r="E202" s="16">
        <v>240</v>
      </c>
      <c r="F202" s="8"/>
      <c r="G202" s="4">
        <f t="shared" si="6"/>
        <v>0</v>
      </c>
      <c r="H202" s="4"/>
    </row>
    <row r="203" customHeight="1" spans="1:8">
      <c r="A203" s="4">
        <v>56</v>
      </c>
      <c r="B203" s="4" t="s">
        <v>249</v>
      </c>
      <c r="C203" s="16" t="s">
        <v>235</v>
      </c>
      <c r="D203" s="16" t="s">
        <v>81</v>
      </c>
      <c r="E203" s="16">
        <v>3</v>
      </c>
      <c r="F203" s="8"/>
      <c r="G203" s="4">
        <f t="shared" si="6"/>
        <v>0</v>
      </c>
      <c r="H203" s="4"/>
    </row>
    <row r="204" customHeight="1" spans="1:8">
      <c r="A204" s="4">
        <v>57</v>
      </c>
      <c r="B204" s="4" t="s">
        <v>249</v>
      </c>
      <c r="C204" s="16" t="s">
        <v>399</v>
      </c>
      <c r="D204" s="16" t="s">
        <v>81</v>
      </c>
      <c r="E204" s="16">
        <v>2</v>
      </c>
      <c r="F204" s="8"/>
      <c r="G204" s="4">
        <f t="shared" si="6"/>
        <v>0</v>
      </c>
      <c r="H204" s="4"/>
    </row>
    <row r="205" customHeight="1" spans="1:8">
      <c r="A205" s="4">
        <v>58</v>
      </c>
      <c r="B205" s="4" t="s">
        <v>249</v>
      </c>
      <c r="C205" s="16" t="s">
        <v>236</v>
      </c>
      <c r="D205" s="16" t="s">
        <v>81</v>
      </c>
      <c r="E205" s="16">
        <v>6</v>
      </c>
      <c r="F205" s="8"/>
      <c r="G205" s="4">
        <f t="shared" si="6"/>
        <v>0</v>
      </c>
      <c r="H205" s="4"/>
    </row>
    <row r="206" customHeight="1" spans="1:8">
      <c r="A206" s="4">
        <v>59</v>
      </c>
      <c r="B206" s="4" t="s">
        <v>400</v>
      </c>
      <c r="C206" s="16" t="s">
        <v>364</v>
      </c>
      <c r="D206" s="16" t="s">
        <v>81</v>
      </c>
      <c r="E206" s="16">
        <v>1</v>
      </c>
      <c r="F206" s="8"/>
      <c r="G206" s="4">
        <f t="shared" si="6"/>
        <v>0</v>
      </c>
      <c r="H206" s="4"/>
    </row>
    <row r="207" customHeight="1" spans="1:8">
      <c r="A207" s="4">
        <v>60</v>
      </c>
      <c r="B207" s="4" t="s">
        <v>400</v>
      </c>
      <c r="C207" s="16" t="s">
        <v>396</v>
      </c>
      <c r="D207" s="16" t="s">
        <v>81</v>
      </c>
      <c r="E207" s="16">
        <v>1</v>
      </c>
      <c r="F207" s="8"/>
      <c r="G207" s="4">
        <f t="shared" si="6"/>
        <v>0</v>
      </c>
      <c r="H207" s="4"/>
    </row>
    <row r="208" customHeight="1" spans="1:8">
      <c r="A208" s="4">
        <v>61</v>
      </c>
      <c r="B208" s="4" t="s">
        <v>400</v>
      </c>
      <c r="C208" s="16" t="s">
        <v>397</v>
      </c>
      <c r="D208" s="16" t="s">
        <v>81</v>
      </c>
      <c r="E208" s="16">
        <v>1</v>
      </c>
      <c r="F208" s="8"/>
      <c r="G208" s="4">
        <f t="shared" si="6"/>
        <v>0</v>
      </c>
      <c r="H208" s="4"/>
    </row>
    <row r="209" customHeight="1" spans="1:8">
      <c r="A209" s="4">
        <v>62</v>
      </c>
      <c r="B209" s="4" t="s">
        <v>400</v>
      </c>
      <c r="C209" s="16" t="s">
        <v>242</v>
      </c>
      <c r="D209" s="16" t="s">
        <v>81</v>
      </c>
      <c r="E209" s="16">
        <v>1</v>
      </c>
      <c r="F209" s="8"/>
      <c r="G209" s="4">
        <f t="shared" si="6"/>
        <v>0</v>
      </c>
      <c r="H209" s="4"/>
    </row>
    <row r="210" customHeight="1" spans="1:8">
      <c r="A210" s="4">
        <v>63</v>
      </c>
      <c r="B210" s="4" t="s">
        <v>247</v>
      </c>
      <c r="C210" s="16" t="s">
        <v>239</v>
      </c>
      <c r="D210" s="16" t="s">
        <v>81</v>
      </c>
      <c r="E210" s="16">
        <v>1</v>
      </c>
      <c r="F210" s="8"/>
      <c r="G210" s="4">
        <f t="shared" si="6"/>
        <v>0</v>
      </c>
      <c r="H210" s="4"/>
    </row>
    <row r="211" customHeight="1" spans="1:8">
      <c r="A211" s="4">
        <v>64</v>
      </c>
      <c r="B211" s="4" t="s">
        <v>247</v>
      </c>
      <c r="C211" s="16" t="s">
        <v>397</v>
      </c>
      <c r="D211" s="16" t="s">
        <v>81</v>
      </c>
      <c r="E211" s="16">
        <v>1</v>
      </c>
      <c r="F211" s="8"/>
      <c r="G211" s="4">
        <f t="shared" si="6"/>
        <v>0</v>
      </c>
      <c r="H211" s="4"/>
    </row>
    <row r="212" customHeight="1" spans="1:8">
      <c r="A212" s="4">
        <v>65</v>
      </c>
      <c r="B212" s="4" t="s">
        <v>247</v>
      </c>
      <c r="C212" s="16" t="s">
        <v>238</v>
      </c>
      <c r="D212" s="16" t="s">
        <v>81</v>
      </c>
      <c r="E212" s="16">
        <v>5</v>
      </c>
      <c r="F212" s="8"/>
      <c r="G212" s="4">
        <f t="shared" si="6"/>
        <v>0</v>
      </c>
      <c r="H212" s="4"/>
    </row>
    <row r="213" customHeight="1" spans="1:8">
      <c r="A213" s="4">
        <v>66</v>
      </c>
      <c r="B213" s="4" t="s">
        <v>247</v>
      </c>
      <c r="C213" s="16" t="s">
        <v>401</v>
      </c>
      <c r="D213" s="16" t="s">
        <v>81</v>
      </c>
      <c r="E213" s="16">
        <v>2</v>
      </c>
      <c r="F213" s="8"/>
      <c r="G213" s="4">
        <f t="shared" si="6"/>
        <v>0</v>
      </c>
      <c r="H213" s="4"/>
    </row>
    <row r="214" customHeight="1" spans="1:8">
      <c r="A214" s="4">
        <v>67</v>
      </c>
      <c r="B214" s="4" t="s">
        <v>279</v>
      </c>
      <c r="C214" s="16" t="s">
        <v>362</v>
      </c>
      <c r="D214" s="16" t="s">
        <v>81</v>
      </c>
      <c r="E214" s="16">
        <v>29</v>
      </c>
      <c r="F214" s="8"/>
      <c r="G214" s="4">
        <f t="shared" si="6"/>
        <v>0</v>
      </c>
      <c r="H214" s="4"/>
    </row>
    <row r="215" customHeight="1" spans="1:8">
      <c r="A215" s="4">
        <v>68</v>
      </c>
      <c r="B215" s="4" t="s">
        <v>279</v>
      </c>
      <c r="C215" s="16" t="s">
        <v>402</v>
      </c>
      <c r="D215" s="16" t="s">
        <v>81</v>
      </c>
      <c r="E215" s="16">
        <v>1</v>
      </c>
      <c r="F215" s="8"/>
      <c r="G215" s="4">
        <f t="shared" si="6"/>
        <v>0</v>
      </c>
      <c r="H215" s="4"/>
    </row>
    <row r="216" customHeight="1" spans="1:8">
      <c r="A216" s="4">
        <v>69</v>
      </c>
      <c r="B216" s="4" t="s">
        <v>279</v>
      </c>
      <c r="C216" s="16" t="s">
        <v>363</v>
      </c>
      <c r="D216" s="16" t="s">
        <v>81</v>
      </c>
      <c r="E216" s="16">
        <v>2</v>
      </c>
      <c r="F216" s="8"/>
      <c r="G216" s="4">
        <f t="shared" si="6"/>
        <v>0</v>
      </c>
      <c r="H216" s="4"/>
    </row>
    <row r="217" customHeight="1" spans="1:8">
      <c r="A217" s="4">
        <v>70</v>
      </c>
      <c r="B217" s="4" t="s">
        <v>279</v>
      </c>
      <c r="C217" s="16" t="s">
        <v>226</v>
      </c>
      <c r="D217" s="16" t="s">
        <v>81</v>
      </c>
      <c r="E217" s="16">
        <v>7</v>
      </c>
      <c r="F217" s="8"/>
      <c r="G217" s="4">
        <f t="shared" si="6"/>
        <v>0</v>
      </c>
      <c r="H217" s="4"/>
    </row>
    <row r="218" customHeight="1" spans="1:8">
      <c r="A218" s="4">
        <v>71</v>
      </c>
      <c r="B218" s="4" t="s">
        <v>279</v>
      </c>
      <c r="C218" s="16" t="s">
        <v>361</v>
      </c>
      <c r="D218" s="16" t="s">
        <v>81</v>
      </c>
      <c r="E218" s="16">
        <v>14</v>
      </c>
      <c r="F218" s="8"/>
      <c r="G218" s="4">
        <f t="shared" si="6"/>
        <v>0</v>
      </c>
      <c r="H218" s="4"/>
    </row>
    <row r="219" customHeight="1" spans="1:8">
      <c r="A219" s="4">
        <v>72</v>
      </c>
      <c r="B219" s="4" t="s">
        <v>279</v>
      </c>
      <c r="C219" s="16" t="s">
        <v>187</v>
      </c>
      <c r="D219" s="16" t="s">
        <v>81</v>
      </c>
      <c r="E219" s="16">
        <v>24</v>
      </c>
      <c r="F219" s="8"/>
      <c r="G219" s="4">
        <f t="shared" si="6"/>
        <v>0</v>
      </c>
      <c r="H219" s="4"/>
    </row>
    <row r="220" customHeight="1" spans="1:8">
      <c r="A220" s="4">
        <v>73</v>
      </c>
      <c r="B220" s="4" t="s">
        <v>279</v>
      </c>
      <c r="C220" s="16" t="s">
        <v>396</v>
      </c>
      <c r="D220" s="16" t="s">
        <v>81</v>
      </c>
      <c r="E220" s="16">
        <v>1</v>
      </c>
      <c r="F220" s="8"/>
      <c r="G220" s="4">
        <f t="shared" si="6"/>
        <v>0</v>
      </c>
      <c r="H220" s="4"/>
    </row>
    <row r="221" customHeight="1" spans="1:8">
      <c r="A221" s="4">
        <v>74</v>
      </c>
      <c r="B221" s="4" t="s">
        <v>279</v>
      </c>
      <c r="C221" s="16" t="s">
        <v>241</v>
      </c>
      <c r="D221" s="16" t="s">
        <v>81</v>
      </c>
      <c r="E221" s="16">
        <v>33</v>
      </c>
      <c r="F221" s="8"/>
      <c r="G221" s="4">
        <f t="shared" si="6"/>
        <v>0</v>
      </c>
      <c r="H221" s="4"/>
    </row>
  </sheetData>
  <mergeCells count="7">
    <mergeCell ref="A1:H1"/>
    <mergeCell ref="B3:C3"/>
    <mergeCell ref="B4:C4"/>
    <mergeCell ref="B70:C70"/>
    <mergeCell ref="B71:C71"/>
    <mergeCell ref="B82:C82"/>
    <mergeCell ref="B147:C147"/>
  </mergeCells>
  <pageMargins left="0.751388888888889" right="0.751388888888889" top="1" bottom="1" header="0.5" footer="0.5"/>
  <pageSetup paperSize="9" scale="84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7"/>
  <sheetViews>
    <sheetView topLeftCell="A24" workbookViewId="0">
      <selection activeCell="H5" sqref="H5:H24"/>
    </sheetView>
  </sheetViews>
  <sheetFormatPr defaultColWidth="8.89166666666667" defaultRowHeight="34.95" customHeight="1"/>
  <cols>
    <col min="1" max="1" width="7.44166666666667" style="34" customWidth="1"/>
    <col min="2" max="2" width="13.6666666666667" style="34" customWidth="1"/>
    <col min="3" max="3" width="33.225" style="35" customWidth="1"/>
    <col min="4" max="6" width="8.89166666666667" style="34"/>
    <col min="7" max="7" width="15.6666666666667" style="34"/>
    <col min="8" max="8" width="8.89166666666667" style="34"/>
    <col min="9" max="16384" width="8.89166666666667" style="36"/>
  </cols>
  <sheetData>
    <row r="1" customHeight="1" spans="1:8">
      <c r="A1" s="3" t="s">
        <v>403</v>
      </c>
      <c r="B1" s="3"/>
      <c r="C1" s="3"/>
      <c r="D1" s="3"/>
      <c r="E1" s="3"/>
      <c r="F1" s="3"/>
      <c r="G1" s="3"/>
      <c r="H1" s="3"/>
    </row>
    <row r="2" customHeight="1" spans="1:8">
      <c r="A2" s="4" t="s">
        <v>15</v>
      </c>
      <c r="B2" s="4" t="s">
        <v>16</v>
      </c>
      <c r="C2" s="4" t="s">
        <v>17</v>
      </c>
      <c r="D2" s="4" t="s">
        <v>18</v>
      </c>
      <c r="E2" s="4" t="s">
        <v>19</v>
      </c>
      <c r="F2" s="4" t="s">
        <v>20</v>
      </c>
      <c r="G2" s="4" t="s">
        <v>21</v>
      </c>
      <c r="H2" s="4" t="s">
        <v>22</v>
      </c>
    </row>
    <row r="3" s="32" customFormat="1" customHeight="1" spans="1:11">
      <c r="A3" s="5" t="s">
        <v>23</v>
      </c>
      <c r="B3" s="5" t="s">
        <v>404</v>
      </c>
      <c r="C3" s="5"/>
      <c r="D3" s="5"/>
      <c r="E3" s="5"/>
      <c r="F3" s="5"/>
      <c r="G3" s="5">
        <f>G4+G25</f>
        <v>0</v>
      </c>
      <c r="H3" s="5"/>
      <c r="I3" s="36"/>
      <c r="J3" s="36"/>
      <c r="K3" s="36"/>
    </row>
    <row r="4" s="32" customFormat="1" customHeight="1" spans="1:11">
      <c r="A4" s="5" t="s">
        <v>25</v>
      </c>
      <c r="B4" s="5" t="s">
        <v>26</v>
      </c>
      <c r="C4" s="5"/>
      <c r="D4" s="37"/>
      <c r="E4" s="37"/>
      <c r="F4" s="37"/>
      <c r="G4" s="5">
        <f>SUM(G5:G24)</f>
        <v>0</v>
      </c>
      <c r="H4" s="37"/>
      <c r="I4" s="36"/>
      <c r="J4" s="36"/>
      <c r="K4" s="36"/>
    </row>
    <row r="5" customHeight="1" spans="1:8">
      <c r="A5" s="4">
        <v>1</v>
      </c>
      <c r="B5" s="4" t="s">
        <v>103</v>
      </c>
      <c r="C5" s="11" t="s">
        <v>405</v>
      </c>
      <c r="D5" s="4" t="s">
        <v>29</v>
      </c>
      <c r="E5" s="4">
        <v>203</v>
      </c>
      <c r="F5" s="4"/>
      <c r="G5" s="4">
        <f>E5*F5</f>
        <v>0</v>
      </c>
      <c r="H5" s="4"/>
    </row>
    <row r="6" customHeight="1" spans="1:8">
      <c r="A6" s="4">
        <v>2</v>
      </c>
      <c r="B6" s="4" t="s">
        <v>111</v>
      </c>
      <c r="C6" s="4"/>
      <c r="D6" s="4" t="s">
        <v>29</v>
      </c>
      <c r="E6" s="4">
        <v>203</v>
      </c>
      <c r="F6" s="4"/>
      <c r="G6" s="4">
        <f t="shared" ref="G6:G24" si="0">E6*F6</f>
        <v>0</v>
      </c>
      <c r="H6" s="4"/>
    </row>
    <row r="7" customHeight="1" spans="1:8">
      <c r="A7" s="4">
        <v>3</v>
      </c>
      <c r="B7" s="4" t="s">
        <v>406</v>
      </c>
      <c r="C7" s="11" t="s">
        <v>407</v>
      </c>
      <c r="D7" s="4" t="s">
        <v>29</v>
      </c>
      <c r="E7" s="4">
        <v>1</v>
      </c>
      <c r="F7" s="4"/>
      <c r="G7" s="4">
        <f t="shared" si="0"/>
        <v>0</v>
      </c>
      <c r="H7" s="4"/>
    </row>
    <row r="8" customHeight="1" spans="1:8">
      <c r="A8" s="4">
        <v>4</v>
      </c>
      <c r="B8" s="4" t="s">
        <v>406</v>
      </c>
      <c r="C8" s="11" t="s">
        <v>408</v>
      </c>
      <c r="D8" s="4" t="s">
        <v>29</v>
      </c>
      <c r="E8" s="4">
        <v>1</v>
      </c>
      <c r="F8" s="4"/>
      <c r="G8" s="4">
        <f t="shared" si="0"/>
        <v>0</v>
      </c>
      <c r="H8" s="4"/>
    </row>
    <row r="9" customHeight="1" spans="1:8">
      <c r="A9" s="4">
        <v>5</v>
      </c>
      <c r="B9" s="4" t="s">
        <v>406</v>
      </c>
      <c r="C9" s="11" t="s">
        <v>409</v>
      </c>
      <c r="D9" s="4" t="s">
        <v>29</v>
      </c>
      <c r="E9" s="4">
        <v>1</v>
      </c>
      <c r="F9" s="4"/>
      <c r="G9" s="4">
        <f t="shared" si="0"/>
        <v>0</v>
      </c>
      <c r="H9" s="4"/>
    </row>
    <row r="10" customHeight="1" spans="1:8">
      <c r="A10" s="4">
        <v>6</v>
      </c>
      <c r="B10" s="4" t="s">
        <v>406</v>
      </c>
      <c r="C10" s="11" t="s">
        <v>410</v>
      </c>
      <c r="D10" s="4" t="s">
        <v>29</v>
      </c>
      <c r="E10" s="4">
        <v>1</v>
      </c>
      <c r="F10" s="4"/>
      <c r="G10" s="4">
        <f t="shared" si="0"/>
        <v>0</v>
      </c>
      <c r="H10" s="4"/>
    </row>
    <row r="11" customHeight="1" spans="1:8">
      <c r="A11" s="4">
        <v>7</v>
      </c>
      <c r="B11" s="4" t="s">
        <v>304</v>
      </c>
      <c r="C11" s="11" t="s">
        <v>411</v>
      </c>
      <c r="D11" s="4" t="s">
        <v>29</v>
      </c>
      <c r="E11" s="4">
        <v>1</v>
      </c>
      <c r="F11" s="4"/>
      <c r="G11" s="4">
        <f t="shared" si="0"/>
        <v>0</v>
      </c>
      <c r="H11" s="4"/>
    </row>
    <row r="12" customHeight="1" spans="1:8">
      <c r="A12" s="4">
        <v>8</v>
      </c>
      <c r="B12" s="4" t="s">
        <v>304</v>
      </c>
      <c r="C12" s="11" t="s">
        <v>412</v>
      </c>
      <c r="D12" s="4" t="s">
        <v>29</v>
      </c>
      <c r="E12" s="4">
        <v>1</v>
      </c>
      <c r="F12" s="4"/>
      <c r="G12" s="4">
        <f t="shared" si="0"/>
        <v>0</v>
      </c>
      <c r="H12" s="4"/>
    </row>
    <row r="13" customHeight="1" spans="1:8">
      <c r="A13" s="4">
        <v>9</v>
      </c>
      <c r="B13" s="4" t="s">
        <v>304</v>
      </c>
      <c r="C13" s="11" t="s">
        <v>413</v>
      </c>
      <c r="D13" s="4" t="s">
        <v>29</v>
      </c>
      <c r="E13" s="4">
        <v>1</v>
      </c>
      <c r="F13" s="4"/>
      <c r="G13" s="4">
        <f t="shared" si="0"/>
        <v>0</v>
      </c>
      <c r="H13" s="4"/>
    </row>
    <row r="14" customHeight="1" spans="1:8">
      <c r="A14" s="4">
        <v>10</v>
      </c>
      <c r="B14" s="4" t="s">
        <v>304</v>
      </c>
      <c r="C14" s="11" t="s">
        <v>414</v>
      </c>
      <c r="D14" s="4" t="s">
        <v>29</v>
      </c>
      <c r="E14" s="4">
        <v>1</v>
      </c>
      <c r="F14" s="4"/>
      <c r="G14" s="4">
        <f t="shared" si="0"/>
        <v>0</v>
      </c>
      <c r="H14" s="4"/>
    </row>
    <row r="15" customHeight="1" spans="1:8">
      <c r="A15" s="4">
        <v>11</v>
      </c>
      <c r="B15" s="4" t="s">
        <v>304</v>
      </c>
      <c r="C15" s="11" t="s">
        <v>415</v>
      </c>
      <c r="D15" s="4" t="s">
        <v>29</v>
      </c>
      <c r="E15" s="4">
        <v>1</v>
      </c>
      <c r="F15" s="4"/>
      <c r="G15" s="4">
        <f t="shared" si="0"/>
        <v>0</v>
      </c>
      <c r="H15" s="4"/>
    </row>
    <row r="16" customHeight="1" spans="1:8">
      <c r="A16" s="4">
        <v>12</v>
      </c>
      <c r="B16" s="4" t="s">
        <v>304</v>
      </c>
      <c r="C16" s="11" t="s">
        <v>416</v>
      </c>
      <c r="D16" s="4" t="s">
        <v>29</v>
      </c>
      <c r="E16" s="4">
        <v>1</v>
      </c>
      <c r="F16" s="4"/>
      <c r="G16" s="4">
        <f t="shared" si="0"/>
        <v>0</v>
      </c>
      <c r="H16" s="4"/>
    </row>
    <row r="17" customHeight="1" spans="1:8">
      <c r="A17" s="4">
        <v>13</v>
      </c>
      <c r="B17" s="4" t="s">
        <v>304</v>
      </c>
      <c r="C17" s="11" t="s">
        <v>417</v>
      </c>
      <c r="D17" s="4" t="s">
        <v>29</v>
      </c>
      <c r="E17" s="4">
        <v>1</v>
      </c>
      <c r="F17" s="4"/>
      <c r="G17" s="4">
        <f t="shared" si="0"/>
        <v>0</v>
      </c>
      <c r="H17" s="4"/>
    </row>
    <row r="18" customHeight="1" spans="1:8">
      <c r="A18" s="4">
        <v>14</v>
      </c>
      <c r="B18" s="4" t="s">
        <v>169</v>
      </c>
      <c r="C18" s="4" t="s">
        <v>106</v>
      </c>
      <c r="D18" s="4" t="s">
        <v>29</v>
      </c>
      <c r="E18" s="4">
        <v>203</v>
      </c>
      <c r="F18" s="4"/>
      <c r="G18" s="4">
        <f t="shared" si="0"/>
        <v>0</v>
      </c>
      <c r="H18" s="4"/>
    </row>
    <row r="19" s="33" customFormat="1" customHeight="1" spans="1:8">
      <c r="A19" s="4">
        <v>15</v>
      </c>
      <c r="B19" s="4" t="s">
        <v>185</v>
      </c>
      <c r="C19" s="4" t="s">
        <v>186</v>
      </c>
      <c r="D19" s="4" t="s">
        <v>29</v>
      </c>
      <c r="E19" s="4">
        <v>2</v>
      </c>
      <c r="F19" s="4"/>
      <c r="G19" s="4">
        <f t="shared" si="0"/>
        <v>0</v>
      </c>
      <c r="H19" s="4"/>
    </row>
    <row r="20" customHeight="1" spans="1:8">
      <c r="A20" s="4">
        <v>16</v>
      </c>
      <c r="B20" s="4" t="s">
        <v>185</v>
      </c>
      <c r="C20" s="4" t="s">
        <v>188</v>
      </c>
      <c r="D20" s="4" t="s">
        <v>29</v>
      </c>
      <c r="E20" s="4">
        <v>3</v>
      </c>
      <c r="F20" s="4"/>
      <c r="G20" s="4">
        <f t="shared" si="0"/>
        <v>0</v>
      </c>
      <c r="H20" s="4"/>
    </row>
    <row r="21" customHeight="1" spans="1:8">
      <c r="A21" s="4">
        <v>17</v>
      </c>
      <c r="B21" s="4" t="s">
        <v>185</v>
      </c>
      <c r="C21" s="4" t="s">
        <v>226</v>
      </c>
      <c r="D21" s="4" t="s">
        <v>29</v>
      </c>
      <c r="E21" s="4">
        <v>3</v>
      </c>
      <c r="F21" s="4"/>
      <c r="G21" s="4">
        <f t="shared" si="0"/>
        <v>0</v>
      </c>
      <c r="H21" s="4"/>
    </row>
    <row r="22" customHeight="1" spans="1:8">
      <c r="A22" s="4">
        <v>18</v>
      </c>
      <c r="B22" s="4" t="s">
        <v>185</v>
      </c>
      <c r="C22" s="4" t="s">
        <v>418</v>
      </c>
      <c r="D22" s="4" t="s">
        <v>29</v>
      </c>
      <c r="E22" s="4">
        <v>1</v>
      </c>
      <c r="F22" s="4"/>
      <c r="G22" s="4">
        <f t="shared" si="0"/>
        <v>0</v>
      </c>
      <c r="H22" s="4"/>
    </row>
    <row r="23" customHeight="1" spans="1:8">
      <c r="A23" s="4">
        <v>19</v>
      </c>
      <c r="B23" s="4" t="s">
        <v>185</v>
      </c>
      <c r="C23" s="4" t="s">
        <v>419</v>
      </c>
      <c r="D23" s="4" t="s">
        <v>29</v>
      </c>
      <c r="E23" s="4">
        <v>1</v>
      </c>
      <c r="F23" s="4"/>
      <c r="G23" s="4">
        <f t="shared" si="0"/>
        <v>0</v>
      </c>
      <c r="H23" s="4"/>
    </row>
    <row r="24" customHeight="1" spans="1:8">
      <c r="A24" s="4">
        <v>20</v>
      </c>
      <c r="B24" s="4" t="s">
        <v>185</v>
      </c>
      <c r="C24" s="4" t="s">
        <v>420</v>
      </c>
      <c r="D24" s="4" t="s">
        <v>29</v>
      </c>
      <c r="E24" s="4">
        <v>1</v>
      </c>
      <c r="F24" s="4"/>
      <c r="G24" s="4">
        <f t="shared" si="0"/>
        <v>0</v>
      </c>
      <c r="H24" s="4"/>
    </row>
    <row r="25" s="32" customFormat="1" customHeight="1" spans="1:11">
      <c r="A25" s="5" t="s">
        <v>56</v>
      </c>
      <c r="B25" s="5" t="s">
        <v>57</v>
      </c>
      <c r="C25" s="5"/>
      <c r="D25" s="37"/>
      <c r="E25" s="37"/>
      <c r="F25" s="37"/>
      <c r="G25" s="38">
        <f>G26+G79</f>
        <v>0</v>
      </c>
      <c r="H25" s="37"/>
      <c r="I25" s="36"/>
      <c r="J25" s="36"/>
      <c r="K25" s="36"/>
    </row>
    <row r="26" s="32" customFormat="1" customHeight="1" spans="1:11">
      <c r="A26" s="5" t="s">
        <v>365</v>
      </c>
      <c r="B26" s="5" t="s">
        <v>205</v>
      </c>
      <c r="C26" s="5"/>
      <c r="D26" s="5"/>
      <c r="E26" s="5"/>
      <c r="F26" s="5"/>
      <c r="G26" s="38">
        <f>SUM(G27:G78)</f>
        <v>0</v>
      </c>
      <c r="H26" s="5"/>
      <c r="I26" s="36"/>
      <c r="J26" s="36"/>
      <c r="K26" s="36"/>
    </row>
    <row r="27" s="32" customFormat="1" customHeight="1" spans="1:11">
      <c r="A27" s="4">
        <v>1</v>
      </c>
      <c r="B27" s="4" t="s">
        <v>58</v>
      </c>
      <c r="C27" s="4" t="s">
        <v>100</v>
      </c>
      <c r="D27" s="4" t="s">
        <v>60</v>
      </c>
      <c r="E27" s="4">
        <v>1484</v>
      </c>
      <c r="F27" s="4"/>
      <c r="G27" s="4">
        <f>E27*F27</f>
        <v>0</v>
      </c>
      <c r="H27" s="5"/>
      <c r="I27" s="36"/>
      <c r="J27" s="36"/>
      <c r="K27" s="36"/>
    </row>
    <row r="28" s="32" customFormat="1" customHeight="1" spans="1:11">
      <c r="A28" s="4">
        <v>2</v>
      </c>
      <c r="B28" s="4" t="s">
        <v>58</v>
      </c>
      <c r="C28" s="4" t="s">
        <v>80</v>
      </c>
      <c r="D28" s="4" t="s">
        <v>60</v>
      </c>
      <c r="E28" s="4">
        <v>631</v>
      </c>
      <c r="F28" s="4"/>
      <c r="G28" s="4">
        <f t="shared" ref="G28:G59" si="1">E28*F28</f>
        <v>0</v>
      </c>
      <c r="H28" s="5"/>
      <c r="I28" s="36"/>
      <c r="J28" s="36"/>
      <c r="K28" s="36"/>
    </row>
    <row r="29" s="32" customFormat="1" customHeight="1" spans="1:11">
      <c r="A29" s="4">
        <v>3</v>
      </c>
      <c r="B29" s="4" t="s">
        <v>58</v>
      </c>
      <c r="C29" s="4" t="s">
        <v>59</v>
      </c>
      <c r="D29" s="4" t="s">
        <v>60</v>
      </c>
      <c r="E29" s="4">
        <v>201</v>
      </c>
      <c r="F29" s="4"/>
      <c r="G29" s="4">
        <f t="shared" si="1"/>
        <v>0</v>
      </c>
      <c r="H29" s="5"/>
      <c r="I29" s="36"/>
      <c r="J29" s="36"/>
      <c r="K29" s="36"/>
    </row>
    <row r="30" s="32" customFormat="1" customHeight="1" spans="1:11">
      <c r="A30" s="4">
        <v>4</v>
      </c>
      <c r="B30" s="4" t="s">
        <v>58</v>
      </c>
      <c r="C30" s="4" t="s">
        <v>206</v>
      </c>
      <c r="D30" s="4" t="s">
        <v>60</v>
      </c>
      <c r="E30" s="4">
        <v>184</v>
      </c>
      <c r="F30" s="4"/>
      <c r="G30" s="4">
        <f t="shared" si="1"/>
        <v>0</v>
      </c>
      <c r="H30" s="5"/>
      <c r="I30" s="36"/>
      <c r="J30" s="36"/>
      <c r="K30" s="36"/>
    </row>
    <row r="31" s="32" customFormat="1" customHeight="1" spans="1:11">
      <c r="A31" s="4">
        <v>5</v>
      </c>
      <c r="B31" s="4" t="s">
        <v>58</v>
      </c>
      <c r="C31" s="4" t="s">
        <v>61</v>
      </c>
      <c r="D31" s="4" t="s">
        <v>60</v>
      </c>
      <c r="E31" s="4">
        <v>317</v>
      </c>
      <c r="F31" s="4"/>
      <c r="G31" s="4">
        <f t="shared" si="1"/>
        <v>0</v>
      </c>
      <c r="H31" s="5"/>
      <c r="I31" s="36"/>
      <c r="J31" s="36"/>
      <c r="K31" s="36"/>
    </row>
    <row r="32" s="32" customFormat="1" customHeight="1" spans="1:11">
      <c r="A32" s="4">
        <v>6</v>
      </c>
      <c r="B32" s="4" t="s">
        <v>58</v>
      </c>
      <c r="C32" s="4" t="s">
        <v>62</v>
      </c>
      <c r="D32" s="4" t="s">
        <v>60</v>
      </c>
      <c r="E32" s="4">
        <v>338</v>
      </c>
      <c r="F32" s="4"/>
      <c r="G32" s="4">
        <f t="shared" si="1"/>
        <v>0</v>
      </c>
      <c r="H32" s="5"/>
      <c r="I32" s="36"/>
      <c r="J32" s="36"/>
      <c r="K32" s="36"/>
    </row>
    <row r="33" s="32" customFormat="1" customHeight="1" spans="1:11">
      <c r="A33" s="4">
        <v>7</v>
      </c>
      <c r="B33" s="4" t="s">
        <v>58</v>
      </c>
      <c r="C33" s="4" t="s">
        <v>83</v>
      </c>
      <c r="D33" s="4" t="s">
        <v>60</v>
      </c>
      <c r="E33" s="4">
        <v>150</v>
      </c>
      <c r="F33" s="4"/>
      <c r="G33" s="4">
        <f t="shared" si="1"/>
        <v>0</v>
      </c>
      <c r="H33" s="5"/>
      <c r="I33" s="36"/>
      <c r="J33" s="36"/>
      <c r="K33" s="36"/>
    </row>
    <row r="34" s="32" customFormat="1" customHeight="1" spans="1:11">
      <c r="A34" s="4">
        <v>8</v>
      </c>
      <c r="B34" s="4" t="s">
        <v>58</v>
      </c>
      <c r="C34" s="4" t="s">
        <v>84</v>
      </c>
      <c r="D34" s="4" t="s">
        <v>60</v>
      </c>
      <c r="E34" s="4">
        <v>39</v>
      </c>
      <c r="F34" s="4"/>
      <c r="G34" s="4">
        <f t="shared" si="1"/>
        <v>0</v>
      </c>
      <c r="H34" s="5"/>
      <c r="I34" s="36"/>
      <c r="J34" s="36"/>
      <c r="K34" s="36"/>
    </row>
    <row r="35" s="32" customFormat="1" customHeight="1" spans="1:11">
      <c r="A35" s="4">
        <v>9</v>
      </c>
      <c r="B35" s="4" t="s">
        <v>58</v>
      </c>
      <c r="C35" s="4" t="s">
        <v>63</v>
      </c>
      <c r="D35" s="4" t="s">
        <v>60</v>
      </c>
      <c r="E35" s="4">
        <v>45</v>
      </c>
      <c r="F35" s="4"/>
      <c r="G35" s="4">
        <f t="shared" si="1"/>
        <v>0</v>
      </c>
      <c r="H35" s="5"/>
      <c r="I35" s="36"/>
      <c r="J35" s="36"/>
      <c r="K35" s="36"/>
    </row>
    <row r="36" s="32" customFormat="1" customHeight="1" spans="1:11">
      <c r="A36" s="4">
        <v>10</v>
      </c>
      <c r="B36" s="4" t="s">
        <v>58</v>
      </c>
      <c r="C36" s="4" t="s">
        <v>64</v>
      </c>
      <c r="D36" s="4" t="s">
        <v>60</v>
      </c>
      <c r="E36" s="4">
        <v>50.5</v>
      </c>
      <c r="F36" s="4"/>
      <c r="G36" s="4">
        <f t="shared" si="1"/>
        <v>0</v>
      </c>
      <c r="H36" s="5"/>
      <c r="I36" s="36"/>
      <c r="J36" s="36"/>
      <c r="K36" s="36"/>
    </row>
    <row r="37" s="32" customFormat="1" customHeight="1" spans="1:11">
      <c r="A37" s="4">
        <v>11</v>
      </c>
      <c r="B37" s="4" t="s">
        <v>65</v>
      </c>
      <c r="C37" s="4" t="s">
        <v>66</v>
      </c>
      <c r="D37" s="4" t="s">
        <v>60</v>
      </c>
      <c r="E37" s="4">
        <v>11</v>
      </c>
      <c r="F37" s="4"/>
      <c r="G37" s="4">
        <f t="shared" si="1"/>
        <v>0</v>
      </c>
      <c r="H37" s="5"/>
      <c r="I37" s="36"/>
      <c r="J37" s="36"/>
      <c r="K37" s="36"/>
    </row>
    <row r="38" s="32" customFormat="1" customHeight="1" spans="1:11">
      <c r="A38" s="4">
        <v>12</v>
      </c>
      <c r="B38" s="4" t="s">
        <v>421</v>
      </c>
      <c r="C38" s="4" t="s">
        <v>208</v>
      </c>
      <c r="D38" s="4" t="s">
        <v>60</v>
      </c>
      <c r="E38" s="4">
        <v>783</v>
      </c>
      <c r="F38" s="4"/>
      <c r="G38" s="4">
        <f t="shared" si="1"/>
        <v>0</v>
      </c>
      <c r="H38" s="5"/>
      <c r="I38" s="36"/>
      <c r="J38" s="36"/>
      <c r="K38" s="36"/>
    </row>
    <row r="39" s="32" customFormat="1" customHeight="1" spans="1:11">
      <c r="A39" s="4">
        <v>13</v>
      </c>
      <c r="B39" s="4" t="s">
        <v>421</v>
      </c>
      <c r="C39" s="4" t="s">
        <v>209</v>
      </c>
      <c r="D39" s="4" t="s">
        <v>60</v>
      </c>
      <c r="E39" s="4">
        <v>249</v>
      </c>
      <c r="F39" s="4"/>
      <c r="G39" s="4">
        <f t="shared" si="1"/>
        <v>0</v>
      </c>
      <c r="H39" s="5"/>
      <c r="I39" s="36"/>
      <c r="J39" s="36"/>
      <c r="K39" s="36"/>
    </row>
    <row r="40" s="32" customFormat="1" customHeight="1" spans="1:11">
      <c r="A40" s="4">
        <v>14</v>
      </c>
      <c r="B40" s="4" t="s">
        <v>421</v>
      </c>
      <c r="C40" s="4" t="s">
        <v>210</v>
      </c>
      <c r="D40" s="4" t="s">
        <v>60</v>
      </c>
      <c r="E40" s="4">
        <v>442</v>
      </c>
      <c r="F40" s="4"/>
      <c r="G40" s="4">
        <f t="shared" si="1"/>
        <v>0</v>
      </c>
      <c r="H40" s="5"/>
      <c r="I40" s="36"/>
      <c r="J40" s="36"/>
      <c r="K40" s="36"/>
    </row>
    <row r="41" s="32" customFormat="1" customHeight="1" spans="1:11">
      <c r="A41" s="4">
        <v>15</v>
      </c>
      <c r="B41" s="4" t="s">
        <v>421</v>
      </c>
      <c r="C41" s="4" t="s">
        <v>370</v>
      </c>
      <c r="D41" s="4" t="s">
        <v>60</v>
      </c>
      <c r="E41" s="4">
        <v>81</v>
      </c>
      <c r="F41" s="4"/>
      <c r="G41" s="4">
        <f t="shared" si="1"/>
        <v>0</v>
      </c>
      <c r="H41" s="5"/>
      <c r="I41" s="36"/>
      <c r="J41" s="36"/>
      <c r="K41" s="36"/>
    </row>
    <row r="42" s="32" customFormat="1" customHeight="1" spans="1:11">
      <c r="A42" s="4">
        <v>16</v>
      </c>
      <c r="B42" s="4" t="s">
        <v>421</v>
      </c>
      <c r="C42" s="4" t="s">
        <v>371</v>
      </c>
      <c r="D42" s="4" t="s">
        <v>60</v>
      </c>
      <c r="E42" s="4">
        <v>51</v>
      </c>
      <c r="F42" s="4"/>
      <c r="G42" s="4">
        <f t="shared" si="1"/>
        <v>0</v>
      </c>
      <c r="H42" s="5"/>
      <c r="I42" s="36"/>
      <c r="J42" s="36"/>
      <c r="K42" s="36"/>
    </row>
    <row r="43" s="32" customFormat="1" customHeight="1" spans="1:11">
      <c r="A43" s="4">
        <v>17</v>
      </c>
      <c r="B43" s="4" t="s">
        <v>374</v>
      </c>
      <c r="C43" s="4" t="s">
        <v>100</v>
      </c>
      <c r="D43" s="4" t="s">
        <v>81</v>
      </c>
      <c r="E43" s="4">
        <v>406</v>
      </c>
      <c r="F43" s="4"/>
      <c r="G43" s="4">
        <f t="shared" si="1"/>
        <v>0</v>
      </c>
      <c r="H43" s="5"/>
      <c r="I43" s="36"/>
      <c r="J43" s="36"/>
      <c r="K43" s="36"/>
    </row>
    <row r="44" s="32" customFormat="1" customHeight="1" spans="1:11">
      <c r="A44" s="4">
        <v>18</v>
      </c>
      <c r="B44" s="4" t="s">
        <v>79</v>
      </c>
      <c r="C44" s="4" t="s">
        <v>100</v>
      </c>
      <c r="D44" s="4" t="s">
        <v>81</v>
      </c>
      <c r="E44" s="4">
        <v>406</v>
      </c>
      <c r="F44" s="4"/>
      <c r="G44" s="4">
        <f t="shared" si="1"/>
        <v>0</v>
      </c>
      <c r="H44" s="5"/>
      <c r="I44" s="36"/>
      <c r="J44" s="36"/>
      <c r="K44" s="36"/>
    </row>
    <row r="45" s="32" customFormat="1" customHeight="1" spans="1:11">
      <c r="A45" s="4">
        <v>19</v>
      </c>
      <c r="B45" s="4" t="s">
        <v>375</v>
      </c>
      <c r="C45" s="4" t="s">
        <v>100</v>
      </c>
      <c r="D45" s="4" t="s">
        <v>81</v>
      </c>
      <c r="E45" s="4">
        <v>203</v>
      </c>
      <c r="F45" s="4"/>
      <c r="G45" s="4">
        <f t="shared" si="1"/>
        <v>0</v>
      </c>
      <c r="H45" s="5"/>
      <c r="I45" s="36"/>
      <c r="J45" s="36"/>
      <c r="K45" s="36"/>
    </row>
    <row r="46" s="32" customFormat="1" customHeight="1" spans="1:11">
      <c r="A46" s="4">
        <v>20</v>
      </c>
      <c r="B46" s="4" t="s">
        <v>376</v>
      </c>
      <c r="C46" s="4" t="s">
        <v>100</v>
      </c>
      <c r="D46" s="4" t="s">
        <v>81</v>
      </c>
      <c r="E46" s="4">
        <v>203</v>
      </c>
      <c r="F46" s="4"/>
      <c r="G46" s="4">
        <f t="shared" si="1"/>
        <v>0</v>
      </c>
      <c r="H46" s="5"/>
      <c r="I46" s="36"/>
      <c r="J46" s="36"/>
      <c r="K46" s="36"/>
    </row>
    <row r="47" s="32" customFormat="1" customHeight="1" spans="1:11">
      <c r="A47" s="4">
        <v>21</v>
      </c>
      <c r="B47" s="4" t="s">
        <v>374</v>
      </c>
      <c r="C47" s="4" t="s">
        <v>206</v>
      </c>
      <c r="D47" s="4" t="s">
        <v>81</v>
      </c>
      <c r="E47" s="4">
        <v>8</v>
      </c>
      <c r="F47" s="4"/>
      <c r="G47" s="4">
        <f t="shared" si="1"/>
        <v>0</v>
      </c>
      <c r="H47" s="5"/>
      <c r="I47" s="36"/>
      <c r="J47" s="36"/>
      <c r="K47" s="36"/>
    </row>
    <row r="48" s="32" customFormat="1" customHeight="1" spans="1:11">
      <c r="A48" s="4">
        <v>22</v>
      </c>
      <c r="B48" s="4" t="s">
        <v>374</v>
      </c>
      <c r="C48" s="4" t="s">
        <v>61</v>
      </c>
      <c r="D48" s="4" t="s">
        <v>81</v>
      </c>
      <c r="E48" s="4">
        <v>8</v>
      </c>
      <c r="F48" s="4"/>
      <c r="G48" s="4">
        <f t="shared" si="1"/>
        <v>0</v>
      </c>
      <c r="H48" s="5"/>
      <c r="I48" s="36"/>
      <c r="J48" s="36"/>
      <c r="K48" s="36"/>
    </row>
    <row r="49" s="32" customFormat="1" customHeight="1" spans="1:11">
      <c r="A49" s="4">
        <v>23</v>
      </c>
      <c r="B49" s="4" t="s">
        <v>374</v>
      </c>
      <c r="C49" s="4" t="s">
        <v>62</v>
      </c>
      <c r="D49" s="4" t="s">
        <v>81</v>
      </c>
      <c r="E49" s="4">
        <v>4</v>
      </c>
      <c r="F49" s="4"/>
      <c r="G49" s="4">
        <f t="shared" si="1"/>
        <v>0</v>
      </c>
      <c r="H49" s="5"/>
      <c r="I49" s="36"/>
      <c r="J49" s="36"/>
      <c r="K49" s="36"/>
    </row>
    <row r="50" s="32" customFormat="1" customHeight="1" spans="1:11">
      <c r="A50" s="4">
        <v>24</v>
      </c>
      <c r="B50" s="4" t="s">
        <v>374</v>
      </c>
      <c r="C50" s="4" t="s">
        <v>83</v>
      </c>
      <c r="D50" s="4" t="s">
        <v>81</v>
      </c>
      <c r="E50" s="4">
        <v>2</v>
      </c>
      <c r="F50" s="4"/>
      <c r="G50" s="4">
        <f t="shared" si="1"/>
        <v>0</v>
      </c>
      <c r="H50" s="5"/>
      <c r="I50" s="36"/>
      <c r="J50" s="36"/>
      <c r="K50" s="36"/>
    </row>
    <row r="51" s="32" customFormat="1" customHeight="1" spans="1:11">
      <c r="A51" s="4">
        <v>25</v>
      </c>
      <c r="B51" s="4" t="s">
        <v>79</v>
      </c>
      <c r="C51" s="4" t="s">
        <v>206</v>
      </c>
      <c r="D51" s="4" t="s">
        <v>81</v>
      </c>
      <c r="E51" s="4">
        <v>8</v>
      </c>
      <c r="F51" s="4"/>
      <c r="G51" s="4">
        <f t="shared" si="1"/>
        <v>0</v>
      </c>
      <c r="H51" s="5"/>
      <c r="I51" s="36"/>
      <c r="J51" s="36"/>
      <c r="K51" s="36"/>
    </row>
    <row r="52" s="32" customFormat="1" customHeight="1" spans="1:11">
      <c r="A52" s="4">
        <v>26</v>
      </c>
      <c r="B52" s="4" t="s">
        <v>79</v>
      </c>
      <c r="C52" s="4" t="s">
        <v>61</v>
      </c>
      <c r="D52" s="4" t="s">
        <v>81</v>
      </c>
      <c r="E52" s="4">
        <v>8</v>
      </c>
      <c r="F52" s="4"/>
      <c r="G52" s="4">
        <f t="shared" si="1"/>
        <v>0</v>
      </c>
      <c r="H52" s="5"/>
      <c r="I52" s="36"/>
      <c r="J52" s="36"/>
      <c r="K52" s="36"/>
    </row>
    <row r="53" s="32" customFormat="1" customHeight="1" spans="1:11">
      <c r="A53" s="4">
        <v>27</v>
      </c>
      <c r="B53" s="4" t="s">
        <v>82</v>
      </c>
      <c r="C53" s="4" t="s">
        <v>62</v>
      </c>
      <c r="D53" s="4" t="s">
        <v>81</v>
      </c>
      <c r="E53" s="4">
        <v>9</v>
      </c>
      <c r="F53" s="4"/>
      <c r="G53" s="4">
        <f t="shared" si="1"/>
        <v>0</v>
      </c>
      <c r="H53" s="5"/>
      <c r="I53" s="36"/>
      <c r="J53" s="36"/>
      <c r="K53" s="36"/>
    </row>
    <row r="54" s="32" customFormat="1" customHeight="1" spans="1:11">
      <c r="A54" s="4">
        <v>28</v>
      </c>
      <c r="B54" s="4" t="s">
        <v>82</v>
      </c>
      <c r="C54" s="4" t="s">
        <v>83</v>
      </c>
      <c r="D54" s="4" t="s">
        <v>81</v>
      </c>
      <c r="E54" s="4">
        <v>5</v>
      </c>
      <c r="F54" s="4"/>
      <c r="G54" s="4">
        <f t="shared" si="1"/>
        <v>0</v>
      </c>
      <c r="H54" s="5"/>
      <c r="I54" s="36"/>
      <c r="J54" s="36"/>
      <c r="K54" s="36"/>
    </row>
    <row r="55" s="32" customFormat="1" customHeight="1" spans="1:11">
      <c r="A55" s="4">
        <v>29</v>
      </c>
      <c r="B55" s="4" t="s">
        <v>82</v>
      </c>
      <c r="C55" s="4" t="s">
        <v>84</v>
      </c>
      <c r="D55" s="4" t="s">
        <v>81</v>
      </c>
      <c r="E55" s="4">
        <v>3</v>
      </c>
      <c r="F55" s="4"/>
      <c r="G55" s="4">
        <f t="shared" si="1"/>
        <v>0</v>
      </c>
      <c r="H55" s="5"/>
      <c r="I55" s="36"/>
      <c r="J55" s="36"/>
      <c r="K55" s="36"/>
    </row>
    <row r="56" s="32" customFormat="1" customHeight="1" spans="1:11">
      <c r="A56" s="4">
        <v>30</v>
      </c>
      <c r="B56" s="4" t="s">
        <v>422</v>
      </c>
      <c r="C56" s="4" t="s">
        <v>63</v>
      </c>
      <c r="D56" s="4" t="s">
        <v>81</v>
      </c>
      <c r="E56" s="4">
        <v>1</v>
      </c>
      <c r="F56" s="4"/>
      <c r="G56" s="4">
        <f t="shared" si="1"/>
        <v>0</v>
      </c>
      <c r="H56" s="5"/>
      <c r="I56" s="36"/>
      <c r="J56" s="36"/>
      <c r="K56" s="36"/>
    </row>
    <row r="57" s="32" customFormat="1" customHeight="1" spans="1:11">
      <c r="A57" s="4">
        <v>31</v>
      </c>
      <c r="B57" s="4" t="s">
        <v>422</v>
      </c>
      <c r="C57" s="4" t="s">
        <v>64</v>
      </c>
      <c r="D57" s="4" t="s">
        <v>81</v>
      </c>
      <c r="E57" s="4">
        <v>3</v>
      </c>
      <c r="F57" s="4"/>
      <c r="G57" s="4">
        <f t="shared" si="1"/>
        <v>0</v>
      </c>
      <c r="H57" s="5"/>
      <c r="I57" s="36"/>
      <c r="J57" s="36"/>
      <c r="K57" s="36"/>
    </row>
    <row r="58" s="32" customFormat="1" customHeight="1" spans="1:11">
      <c r="A58" s="4">
        <v>32</v>
      </c>
      <c r="B58" s="4" t="s">
        <v>422</v>
      </c>
      <c r="C58" s="4" t="s">
        <v>66</v>
      </c>
      <c r="D58" s="4" t="s">
        <v>81</v>
      </c>
      <c r="E58" s="4">
        <v>5</v>
      </c>
      <c r="F58" s="4"/>
      <c r="G58" s="4">
        <f t="shared" si="1"/>
        <v>0</v>
      </c>
      <c r="H58" s="5"/>
      <c r="I58" s="36"/>
      <c r="J58" s="36"/>
      <c r="K58" s="36"/>
    </row>
    <row r="59" s="32" customFormat="1" customHeight="1" spans="1:11">
      <c r="A59" s="4">
        <v>33</v>
      </c>
      <c r="B59" s="4" t="s">
        <v>375</v>
      </c>
      <c r="C59" s="4" t="s">
        <v>206</v>
      </c>
      <c r="D59" s="4" t="s">
        <v>81</v>
      </c>
      <c r="E59" s="4">
        <v>4</v>
      </c>
      <c r="F59" s="4"/>
      <c r="G59" s="4">
        <f t="shared" si="1"/>
        <v>0</v>
      </c>
      <c r="H59" s="5"/>
      <c r="I59" s="36"/>
      <c r="J59" s="36"/>
      <c r="K59" s="36"/>
    </row>
    <row r="60" s="32" customFormat="1" customHeight="1" spans="1:11">
      <c r="A60" s="4">
        <v>34</v>
      </c>
      <c r="B60" s="4" t="s">
        <v>375</v>
      </c>
      <c r="C60" s="4" t="s">
        <v>61</v>
      </c>
      <c r="D60" s="4" t="s">
        <v>81</v>
      </c>
      <c r="E60" s="4">
        <v>4</v>
      </c>
      <c r="F60" s="4"/>
      <c r="G60" s="4">
        <f t="shared" ref="G60:G78" si="2">E60*F60</f>
        <v>0</v>
      </c>
      <c r="H60" s="5"/>
      <c r="I60" s="36"/>
      <c r="J60" s="36"/>
      <c r="K60" s="36"/>
    </row>
    <row r="61" s="32" customFormat="1" customHeight="1" spans="1:11">
      <c r="A61" s="4">
        <v>35</v>
      </c>
      <c r="B61" s="4" t="s">
        <v>375</v>
      </c>
      <c r="C61" s="4" t="s">
        <v>62</v>
      </c>
      <c r="D61" s="4" t="s">
        <v>81</v>
      </c>
      <c r="E61" s="4">
        <v>2</v>
      </c>
      <c r="F61" s="4"/>
      <c r="G61" s="4">
        <f t="shared" si="2"/>
        <v>0</v>
      </c>
      <c r="H61" s="5"/>
      <c r="I61" s="36"/>
      <c r="J61" s="36"/>
      <c r="K61" s="36"/>
    </row>
    <row r="62" s="32" customFormat="1" customHeight="1" spans="1:11">
      <c r="A62" s="4">
        <v>36</v>
      </c>
      <c r="B62" s="4" t="s">
        <v>375</v>
      </c>
      <c r="C62" s="4" t="s">
        <v>83</v>
      </c>
      <c r="D62" s="4" t="s">
        <v>81</v>
      </c>
      <c r="E62" s="4">
        <v>1</v>
      </c>
      <c r="F62" s="4"/>
      <c r="G62" s="4">
        <f t="shared" si="2"/>
        <v>0</v>
      </c>
      <c r="H62" s="5"/>
      <c r="I62" s="36"/>
      <c r="J62" s="36"/>
      <c r="K62" s="36"/>
    </row>
    <row r="63" s="32" customFormat="1" customHeight="1" spans="1:11">
      <c r="A63" s="4">
        <v>37</v>
      </c>
      <c r="B63" s="4" t="s">
        <v>376</v>
      </c>
      <c r="C63" s="4" t="s">
        <v>59</v>
      </c>
      <c r="D63" s="4" t="s">
        <v>81</v>
      </c>
      <c r="E63" s="4">
        <v>4</v>
      </c>
      <c r="F63" s="4"/>
      <c r="G63" s="4">
        <f t="shared" si="2"/>
        <v>0</v>
      </c>
      <c r="H63" s="5"/>
      <c r="I63" s="36"/>
      <c r="J63" s="36"/>
      <c r="K63" s="36"/>
    </row>
    <row r="64" s="32" customFormat="1" customHeight="1" spans="1:11">
      <c r="A64" s="4">
        <v>38</v>
      </c>
      <c r="B64" s="4" t="s">
        <v>376</v>
      </c>
      <c r="C64" s="4" t="s">
        <v>206</v>
      </c>
      <c r="D64" s="4" t="s">
        <v>81</v>
      </c>
      <c r="E64" s="4">
        <v>4</v>
      </c>
      <c r="F64" s="4"/>
      <c r="G64" s="4">
        <f t="shared" si="2"/>
        <v>0</v>
      </c>
      <c r="H64" s="5"/>
      <c r="I64" s="36"/>
      <c r="J64" s="36"/>
      <c r="K64" s="36"/>
    </row>
    <row r="65" s="32" customFormat="1" customHeight="1" spans="1:11">
      <c r="A65" s="4">
        <v>39</v>
      </c>
      <c r="B65" s="4" t="s">
        <v>376</v>
      </c>
      <c r="C65" s="4" t="s">
        <v>61</v>
      </c>
      <c r="D65" s="4" t="s">
        <v>81</v>
      </c>
      <c r="E65" s="4">
        <v>2</v>
      </c>
      <c r="F65" s="4"/>
      <c r="G65" s="4">
        <f t="shared" si="2"/>
        <v>0</v>
      </c>
      <c r="H65" s="5"/>
      <c r="I65" s="36"/>
      <c r="J65" s="36"/>
      <c r="K65" s="36"/>
    </row>
    <row r="66" s="32" customFormat="1" customHeight="1" spans="1:11">
      <c r="A66" s="4">
        <v>40</v>
      </c>
      <c r="B66" s="4" t="s">
        <v>376</v>
      </c>
      <c r="C66" s="4" t="s">
        <v>62</v>
      </c>
      <c r="D66" s="4" t="s">
        <v>81</v>
      </c>
      <c r="E66" s="4">
        <v>1</v>
      </c>
      <c r="F66" s="4"/>
      <c r="G66" s="4">
        <f t="shared" si="2"/>
        <v>0</v>
      </c>
      <c r="H66" s="5"/>
      <c r="I66" s="36"/>
      <c r="J66" s="36"/>
      <c r="K66" s="36"/>
    </row>
    <row r="67" s="32" customFormat="1" customHeight="1" spans="1:11">
      <c r="A67" s="4">
        <v>41</v>
      </c>
      <c r="B67" s="4" t="s">
        <v>87</v>
      </c>
      <c r="C67" s="4" t="s">
        <v>62</v>
      </c>
      <c r="D67" s="4" t="s">
        <v>81</v>
      </c>
      <c r="E67" s="4">
        <v>5</v>
      </c>
      <c r="F67" s="4"/>
      <c r="G67" s="4">
        <f t="shared" si="2"/>
        <v>0</v>
      </c>
      <c r="H67" s="5"/>
      <c r="I67" s="36"/>
      <c r="J67" s="36"/>
      <c r="K67" s="36"/>
    </row>
    <row r="68" s="32" customFormat="1" customHeight="1" spans="1:11">
      <c r="A68" s="4">
        <v>42</v>
      </c>
      <c r="B68" s="4" t="s">
        <v>87</v>
      </c>
      <c r="C68" s="4" t="s">
        <v>83</v>
      </c>
      <c r="D68" s="4" t="s">
        <v>81</v>
      </c>
      <c r="E68" s="4">
        <v>3</v>
      </c>
      <c r="F68" s="4"/>
      <c r="G68" s="4">
        <f t="shared" si="2"/>
        <v>0</v>
      </c>
      <c r="H68" s="5"/>
      <c r="I68" s="36"/>
      <c r="J68" s="36"/>
      <c r="K68" s="36"/>
    </row>
    <row r="69" s="32" customFormat="1" customHeight="1" spans="1:11">
      <c r="A69" s="4">
        <v>43</v>
      </c>
      <c r="B69" s="4" t="s">
        <v>87</v>
      </c>
      <c r="C69" s="4" t="s">
        <v>84</v>
      </c>
      <c r="D69" s="4" t="s">
        <v>81</v>
      </c>
      <c r="E69" s="4">
        <v>3</v>
      </c>
      <c r="F69" s="4"/>
      <c r="G69" s="4">
        <f t="shared" si="2"/>
        <v>0</v>
      </c>
      <c r="H69" s="5"/>
      <c r="I69" s="36"/>
      <c r="J69" s="36"/>
      <c r="K69" s="36"/>
    </row>
    <row r="70" s="32" customFormat="1" customHeight="1" spans="1:11">
      <c r="A70" s="4">
        <v>44</v>
      </c>
      <c r="B70" s="4" t="s">
        <v>87</v>
      </c>
      <c r="C70" s="4" t="s">
        <v>63</v>
      </c>
      <c r="D70" s="4" t="s">
        <v>81</v>
      </c>
      <c r="E70" s="4">
        <v>1</v>
      </c>
      <c r="F70" s="4"/>
      <c r="G70" s="4">
        <f t="shared" si="2"/>
        <v>0</v>
      </c>
      <c r="H70" s="5"/>
      <c r="I70" s="36"/>
      <c r="J70" s="36"/>
      <c r="K70" s="36"/>
    </row>
    <row r="71" s="32" customFormat="1" customHeight="1" spans="1:11">
      <c r="A71" s="4">
        <v>45</v>
      </c>
      <c r="B71" s="4" t="s">
        <v>87</v>
      </c>
      <c r="C71" s="4" t="s">
        <v>64</v>
      </c>
      <c r="D71" s="4" t="s">
        <v>81</v>
      </c>
      <c r="E71" s="4">
        <v>3</v>
      </c>
      <c r="F71" s="4"/>
      <c r="G71" s="4">
        <f t="shared" si="2"/>
        <v>0</v>
      </c>
      <c r="H71" s="5"/>
      <c r="I71" s="36"/>
      <c r="J71" s="36"/>
      <c r="K71" s="36"/>
    </row>
    <row r="72" s="32" customFormat="1" customHeight="1" spans="1:11">
      <c r="A72" s="4">
        <v>46</v>
      </c>
      <c r="B72" s="4" t="s">
        <v>87</v>
      </c>
      <c r="C72" s="4" t="s">
        <v>66</v>
      </c>
      <c r="D72" s="4" t="s">
        <v>81</v>
      </c>
      <c r="E72" s="4">
        <v>2</v>
      </c>
      <c r="F72" s="4"/>
      <c r="G72" s="4">
        <f t="shared" si="2"/>
        <v>0</v>
      </c>
      <c r="H72" s="5"/>
      <c r="I72" s="36"/>
      <c r="J72" s="36"/>
      <c r="K72" s="36"/>
    </row>
    <row r="73" s="32" customFormat="1" customHeight="1" spans="1:11">
      <c r="A73" s="4">
        <v>47</v>
      </c>
      <c r="B73" s="4" t="s">
        <v>423</v>
      </c>
      <c r="C73" s="4" t="s">
        <v>66</v>
      </c>
      <c r="D73" s="4" t="s">
        <v>81</v>
      </c>
      <c r="E73" s="4">
        <v>2</v>
      </c>
      <c r="F73" s="4"/>
      <c r="G73" s="4">
        <f t="shared" si="2"/>
        <v>0</v>
      </c>
      <c r="H73" s="5"/>
      <c r="I73" s="36"/>
      <c r="J73" s="36"/>
      <c r="K73" s="36"/>
    </row>
    <row r="74" s="32" customFormat="1" customHeight="1" spans="1:11">
      <c r="A74" s="4">
        <v>48</v>
      </c>
      <c r="B74" s="4" t="s">
        <v>378</v>
      </c>
      <c r="C74" s="4" t="s">
        <v>100</v>
      </c>
      <c r="D74" s="4" t="s">
        <v>81</v>
      </c>
      <c r="E74" s="4">
        <v>25</v>
      </c>
      <c r="F74" s="4"/>
      <c r="G74" s="4">
        <f t="shared" si="2"/>
        <v>0</v>
      </c>
      <c r="H74" s="5"/>
      <c r="I74" s="36"/>
      <c r="J74" s="36"/>
      <c r="K74" s="36"/>
    </row>
    <row r="75" s="32" customFormat="1" customHeight="1" spans="1:11">
      <c r="A75" s="4">
        <v>49</v>
      </c>
      <c r="B75" s="4" t="s">
        <v>424</v>
      </c>
      <c r="C75" s="4" t="s">
        <v>80</v>
      </c>
      <c r="D75" s="4" t="s">
        <v>81</v>
      </c>
      <c r="E75" s="4">
        <v>2</v>
      </c>
      <c r="F75" s="4"/>
      <c r="G75" s="4">
        <f t="shared" si="2"/>
        <v>0</v>
      </c>
      <c r="H75" s="5"/>
      <c r="I75" s="36"/>
      <c r="J75" s="36"/>
      <c r="K75" s="36"/>
    </row>
    <row r="76" s="32" customFormat="1" customHeight="1" spans="1:11">
      <c r="A76" s="4">
        <v>50</v>
      </c>
      <c r="B76" s="4" t="s">
        <v>95</v>
      </c>
      <c r="C76" s="4" t="s">
        <v>96</v>
      </c>
      <c r="D76" s="4" t="s">
        <v>81</v>
      </c>
      <c r="E76" s="4">
        <v>4</v>
      </c>
      <c r="F76" s="4"/>
      <c r="G76" s="4">
        <f t="shared" si="2"/>
        <v>0</v>
      </c>
      <c r="H76" s="5"/>
      <c r="I76" s="36"/>
      <c r="J76" s="36"/>
      <c r="K76" s="36"/>
    </row>
    <row r="77" s="32" customFormat="1" customHeight="1" spans="1:11">
      <c r="A77" s="4">
        <v>51</v>
      </c>
      <c r="B77" s="4" t="s">
        <v>97</v>
      </c>
      <c r="C77" s="4" t="s">
        <v>98</v>
      </c>
      <c r="D77" s="4" t="s">
        <v>81</v>
      </c>
      <c r="E77" s="4">
        <v>2</v>
      </c>
      <c r="F77" s="4"/>
      <c r="G77" s="4">
        <f t="shared" si="2"/>
        <v>0</v>
      </c>
      <c r="H77" s="5"/>
      <c r="I77" s="36"/>
      <c r="J77" s="36"/>
      <c r="K77" s="36"/>
    </row>
    <row r="78" s="32" customFormat="1" customHeight="1" spans="1:11">
      <c r="A78" s="4">
        <v>52</v>
      </c>
      <c r="B78" s="4" t="s">
        <v>73</v>
      </c>
      <c r="C78" s="4" t="s">
        <v>74</v>
      </c>
      <c r="D78" s="4" t="s">
        <v>75</v>
      </c>
      <c r="E78" s="4">
        <v>29</v>
      </c>
      <c r="F78" s="4"/>
      <c r="G78" s="4">
        <f t="shared" si="2"/>
        <v>0</v>
      </c>
      <c r="H78" s="5"/>
      <c r="I78" s="36"/>
      <c r="J78" s="36"/>
      <c r="K78" s="36"/>
    </row>
    <row r="79" s="32" customFormat="1" customHeight="1" spans="1:11">
      <c r="A79" s="39" t="s">
        <v>204</v>
      </c>
      <c r="B79" s="18" t="s">
        <v>216</v>
      </c>
      <c r="C79" s="19"/>
      <c r="D79" s="39"/>
      <c r="E79" s="39"/>
      <c r="F79" s="39"/>
      <c r="G79" s="39">
        <f>SUM(G80:G147)</f>
        <v>0</v>
      </c>
      <c r="H79" s="39"/>
      <c r="I79" s="36"/>
      <c r="J79" s="36"/>
      <c r="K79" s="36"/>
    </row>
    <row r="80" customHeight="1" spans="1:8">
      <c r="A80" s="31">
        <v>1</v>
      </c>
      <c r="B80" s="31" t="s">
        <v>382</v>
      </c>
      <c r="C80" s="31"/>
      <c r="D80" s="31" t="s">
        <v>78</v>
      </c>
      <c r="E80" s="31">
        <v>3511</v>
      </c>
      <c r="F80" s="31"/>
      <c r="G80" s="31">
        <f>E80*F80</f>
        <v>0</v>
      </c>
      <c r="H80" s="31"/>
    </row>
    <row r="81" customHeight="1" spans="1:8">
      <c r="A81" s="31">
        <v>2</v>
      </c>
      <c r="B81" s="31" t="s">
        <v>221</v>
      </c>
      <c r="C81" s="31" t="s">
        <v>222</v>
      </c>
      <c r="D81" s="31" t="s">
        <v>78</v>
      </c>
      <c r="E81" s="31">
        <v>494.5</v>
      </c>
      <c r="F81" s="31"/>
      <c r="G81" s="31">
        <f t="shared" ref="G81:G112" si="3">E81*F81</f>
        <v>0</v>
      </c>
      <c r="H81" s="31"/>
    </row>
    <row r="82" customHeight="1" spans="1:8">
      <c r="A82" s="31">
        <v>3</v>
      </c>
      <c r="B82" s="31" t="s">
        <v>225</v>
      </c>
      <c r="C82" s="31" t="s">
        <v>363</v>
      </c>
      <c r="D82" s="31" t="s">
        <v>81</v>
      </c>
      <c r="E82" s="31">
        <v>2</v>
      </c>
      <c r="F82" s="31"/>
      <c r="G82" s="31">
        <f t="shared" si="3"/>
        <v>0</v>
      </c>
      <c r="H82" s="31"/>
    </row>
    <row r="83" customHeight="1" spans="1:8">
      <c r="A83" s="31">
        <v>4</v>
      </c>
      <c r="B83" s="31" t="s">
        <v>225</v>
      </c>
      <c r="C83" s="31" t="s">
        <v>227</v>
      </c>
      <c r="D83" s="31" t="s">
        <v>81</v>
      </c>
      <c r="E83" s="31">
        <v>1</v>
      </c>
      <c r="F83" s="31"/>
      <c r="G83" s="31">
        <f t="shared" si="3"/>
        <v>0</v>
      </c>
      <c r="H83" s="31"/>
    </row>
    <row r="84" customHeight="1" spans="1:8">
      <c r="A84" s="31">
        <v>5</v>
      </c>
      <c r="B84" s="31" t="s">
        <v>225</v>
      </c>
      <c r="C84" s="31" t="s">
        <v>246</v>
      </c>
      <c r="D84" s="31" t="s">
        <v>81</v>
      </c>
      <c r="E84" s="31">
        <v>1</v>
      </c>
      <c r="F84" s="31"/>
      <c r="G84" s="31">
        <f t="shared" si="3"/>
        <v>0</v>
      </c>
      <c r="H84" s="31"/>
    </row>
    <row r="85" customHeight="1" spans="1:8">
      <c r="A85" s="31">
        <v>6</v>
      </c>
      <c r="B85" s="31" t="s">
        <v>225</v>
      </c>
      <c r="C85" s="31" t="s">
        <v>190</v>
      </c>
      <c r="D85" s="31" t="s">
        <v>81</v>
      </c>
      <c r="E85" s="31">
        <v>2</v>
      </c>
      <c r="F85" s="31"/>
      <c r="G85" s="31">
        <f t="shared" si="3"/>
        <v>0</v>
      </c>
      <c r="H85" s="31"/>
    </row>
    <row r="86" customHeight="1" spans="1:8">
      <c r="A86" s="31">
        <v>7</v>
      </c>
      <c r="B86" s="31" t="s">
        <v>225</v>
      </c>
      <c r="C86" s="31" t="s">
        <v>241</v>
      </c>
      <c r="D86" s="31" t="s">
        <v>81</v>
      </c>
      <c r="E86" s="31">
        <v>4</v>
      </c>
      <c r="F86" s="31"/>
      <c r="G86" s="31">
        <f t="shared" si="3"/>
        <v>0</v>
      </c>
      <c r="H86" s="31"/>
    </row>
    <row r="87" customHeight="1" spans="1:8">
      <c r="A87" s="31">
        <v>8</v>
      </c>
      <c r="B87" s="31" t="s">
        <v>225</v>
      </c>
      <c r="C87" s="31" t="s">
        <v>401</v>
      </c>
      <c r="D87" s="31" t="s">
        <v>81</v>
      </c>
      <c r="E87" s="31">
        <v>1</v>
      </c>
      <c r="F87" s="31"/>
      <c r="G87" s="31">
        <f t="shared" si="3"/>
        <v>0</v>
      </c>
      <c r="H87" s="31"/>
    </row>
    <row r="88" customHeight="1" spans="1:8">
      <c r="A88" s="31">
        <v>9</v>
      </c>
      <c r="B88" s="31" t="s">
        <v>225</v>
      </c>
      <c r="C88" s="31" t="s">
        <v>242</v>
      </c>
      <c r="D88" s="31" t="s">
        <v>81</v>
      </c>
      <c r="E88" s="31">
        <v>2</v>
      </c>
      <c r="F88" s="31"/>
      <c r="G88" s="31">
        <f t="shared" si="3"/>
        <v>0</v>
      </c>
      <c r="H88" s="31"/>
    </row>
    <row r="89" customHeight="1" spans="1:8">
      <c r="A89" s="31">
        <v>10</v>
      </c>
      <c r="B89" s="31" t="s">
        <v>225</v>
      </c>
      <c r="C89" s="31" t="s">
        <v>186</v>
      </c>
      <c r="D89" s="31" t="s">
        <v>81</v>
      </c>
      <c r="E89" s="31">
        <v>6</v>
      </c>
      <c r="F89" s="31"/>
      <c r="G89" s="31">
        <f t="shared" si="3"/>
        <v>0</v>
      </c>
      <c r="H89" s="31"/>
    </row>
    <row r="90" customHeight="1" spans="1:8">
      <c r="A90" s="31">
        <v>11</v>
      </c>
      <c r="B90" s="31" t="s">
        <v>225</v>
      </c>
      <c r="C90" s="31" t="s">
        <v>243</v>
      </c>
      <c r="D90" s="31" t="s">
        <v>81</v>
      </c>
      <c r="E90" s="31">
        <v>4</v>
      </c>
      <c r="F90" s="31"/>
      <c r="G90" s="31">
        <f t="shared" si="3"/>
        <v>0</v>
      </c>
      <c r="H90" s="31"/>
    </row>
    <row r="91" customHeight="1" spans="1:8">
      <c r="A91" s="31">
        <v>12</v>
      </c>
      <c r="B91" s="31" t="s">
        <v>225</v>
      </c>
      <c r="C91" s="31" t="s">
        <v>187</v>
      </c>
      <c r="D91" s="31" t="s">
        <v>81</v>
      </c>
      <c r="E91" s="31">
        <v>3</v>
      </c>
      <c r="F91" s="31"/>
      <c r="G91" s="31">
        <f t="shared" si="3"/>
        <v>0</v>
      </c>
      <c r="H91" s="31"/>
    </row>
    <row r="92" customHeight="1" spans="1:8">
      <c r="A92" s="31">
        <v>13</v>
      </c>
      <c r="B92" s="31" t="s">
        <v>400</v>
      </c>
      <c r="C92" s="31" t="s">
        <v>188</v>
      </c>
      <c r="D92" s="31" t="s">
        <v>81</v>
      </c>
      <c r="E92" s="31">
        <v>4</v>
      </c>
      <c r="F92" s="31"/>
      <c r="G92" s="31">
        <f t="shared" si="3"/>
        <v>0</v>
      </c>
      <c r="H92" s="31"/>
    </row>
    <row r="93" customHeight="1" spans="1:8">
      <c r="A93" s="31">
        <v>14</v>
      </c>
      <c r="B93" s="31" t="s">
        <v>400</v>
      </c>
      <c r="C93" s="31" t="s">
        <v>226</v>
      </c>
      <c r="D93" s="31" t="s">
        <v>81</v>
      </c>
      <c r="E93" s="31">
        <v>4</v>
      </c>
      <c r="F93" s="31"/>
      <c r="G93" s="31">
        <f t="shared" si="3"/>
        <v>0</v>
      </c>
      <c r="H93" s="31"/>
    </row>
    <row r="94" customHeight="1" spans="1:8">
      <c r="A94" s="31">
        <v>15</v>
      </c>
      <c r="B94" s="31" t="s">
        <v>400</v>
      </c>
      <c r="C94" s="31" t="s">
        <v>419</v>
      </c>
      <c r="D94" s="31" t="s">
        <v>81</v>
      </c>
      <c r="E94" s="31">
        <v>1</v>
      </c>
      <c r="F94" s="31"/>
      <c r="G94" s="31">
        <f t="shared" si="3"/>
        <v>0</v>
      </c>
      <c r="H94" s="31"/>
    </row>
    <row r="95" customHeight="1" spans="1:8">
      <c r="A95" s="31">
        <v>16</v>
      </c>
      <c r="B95" s="31" t="s">
        <v>400</v>
      </c>
      <c r="C95" s="31" t="s">
        <v>420</v>
      </c>
      <c r="D95" s="31" t="s">
        <v>81</v>
      </c>
      <c r="E95" s="31">
        <v>1</v>
      </c>
      <c r="F95" s="31"/>
      <c r="G95" s="31">
        <f t="shared" si="3"/>
        <v>0</v>
      </c>
      <c r="H95" s="31"/>
    </row>
    <row r="96" customHeight="1" spans="1:8">
      <c r="A96" s="31">
        <v>17</v>
      </c>
      <c r="B96" s="31" t="s">
        <v>400</v>
      </c>
      <c r="C96" s="31" t="s">
        <v>186</v>
      </c>
      <c r="D96" s="31" t="s">
        <v>81</v>
      </c>
      <c r="E96" s="31">
        <v>2</v>
      </c>
      <c r="F96" s="31"/>
      <c r="G96" s="31">
        <f t="shared" si="3"/>
        <v>0</v>
      </c>
      <c r="H96" s="31"/>
    </row>
    <row r="97" customHeight="1" spans="1:8">
      <c r="A97" s="31">
        <v>18</v>
      </c>
      <c r="B97" s="31" t="s">
        <v>400</v>
      </c>
      <c r="C97" s="31" t="s">
        <v>280</v>
      </c>
      <c r="D97" s="31" t="s">
        <v>81</v>
      </c>
      <c r="E97" s="31">
        <v>1</v>
      </c>
      <c r="F97" s="31"/>
      <c r="G97" s="31">
        <f t="shared" si="3"/>
        <v>0</v>
      </c>
      <c r="H97" s="31"/>
    </row>
    <row r="98" customHeight="1" spans="1:8">
      <c r="A98" s="31">
        <v>19</v>
      </c>
      <c r="B98" s="31" t="s">
        <v>400</v>
      </c>
      <c r="C98" s="31" t="s">
        <v>425</v>
      </c>
      <c r="D98" s="31" t="s">
        <v>81</v>
      </c>
      <c r="E98" s="31">
        <v>1</v>
      </c>
      <c r="F98" s="31"/>
      <c r="G98" s="31">
        <f t="shared" si="3"/>
        <v>0</v>
      </c>
      <c r="H98" s="31"/>
    </row>
    <row r="99" customHeight="1" spans="1:8">
      <c r="A99" s="31">
        <v>20</v>
      </c>
      <c r="B99" s="31" t="s">
        <v>400</v>
      </c>
      <c r="C99" s="31" t="s">
        <v>243</v>
      </c>
      <c r="D99" s="31" t="s">
        <v>81</v>
      </c>
      <c r="E99" s="31">
        <v>1</v>
      </c>
      <c r="F99" s="31"/>
      <c r="G99" s="31">
        <f t="shared" si="3"/>
        <v>0</v>
      </c>
      <c r="H99" s="31"/>
    </row>
    <row r="100" customHeight="1" spans="1:8">
      <c r="A100" s="31">
        <v>21</v>
      </c>
      <c r="B100" s="31" t="s">
        <v>400</v>
      </c>
      <c r="C100" s="31" t="s">
        <v>187</v>
      </c>
      <c r="D100" s="31" t="s">
        <v>81</v>
      </c>
      <c r="E100" s="31">
        <v>3</v>
      </c>
      <c r="F100" s="31"/>
      <c r="G100" s="31">
        <f t="shared" si="3"/>
        <v>0</v>
      </c>
      <c r="H100" s="31"/>
    </row>
    <row r="101" customHeight="1" spans="1:8">
      <c r="A101" s="31">
        <v>22</v>
      </c>
      <c r="B101" s="31" t="s">
        <v>247</v>
      </c>
      <c r="C101" s="31" t="s">
        <v>226</v>
      </c>
      <c r="D101" s="31" t="s">
        <v>81</v>
      </c>
      <c r="E101" s="31">
        <v>1</v>
      </c>
      <c r="F101" s="31"/>
      <c r="G101" s="31">
        <f t="shared" si="3"/>
        <v>0</v>
      </c>
      <c r="H101" s="31"/>
    </row>
    <row r="102" customHeight="1" spans="1:8">
      <c r="A102" s="31">
        <v>23</v>
      </c>
      <c r="B102" s="31" t="s">
        <v>247</v>
      </c>
      <c r="C102" s="31" t="s">
        <v>393</v>
      </c>
      <c r="D102" s="31" t="s">
        <v>81</v>
      </c>
      <c r="E102" s="31">
        <v>1</v>
      </c>
      <c r="F102" s="31"/>
      <c r="G102" s="31">
        <f t="shared" si="3"/>
        <v>0</v>
      </c>
      <c r="H102" s="31"/>
    </row>
    <row r="103" customHeight="1" spans="1:8">
      <c r="A103" s="31">
        <v>24</v>
      </c>
      <c r="B103" s="31" t="s">
        <v>247</v>
      </c>
      <c r="C103" s="31" t="s">
        <v>235</v>
      </c>
      <c r="D103" s="31" t="s">
        <v>81</v>
      </c>
      <c r="E103" s="31">
        <v>18</v>
      </c>
      <c r="F103" s="31"/>
      <c r="G103" s="31">
        <f t="shared" si="3"/>
        <v>0</v>
      </c>
      <c r="H103" s="31"/>
    </row>
    <row r="104" customHeight="1" spans="1:8">
      <c r="A104" s="31">
        <v>25</v>
      </c>
      <c r="B104" s="31" t="s">
        <v>247</v>
      </c>
      <c r="C104" s="31" t="s">
        <v>237</v>
      </c>
      <c r="D104" s="31" t="s">
        <v>81</v>
      </c>
      <c r="E104" s="31">
        <v>2</v>
      </c>
      <c r="F104" s="31"/>
      <c r="G104" s="31">
        <f t="shared" si="3"/>
        <v>0</v>
      </c>
      <c r="H104" s="31"/>
    </row>
    <row r="105" customHeight="1" spans="1:8">
      <c r="A105" s="31">
        <v>26</v>
      </c>
      <c r="B105" s="31" t="s">
        <v>247</v>
      </c>
      <c r="C105" s="31" t="s">
        <v>239</v>
      </c>
      <c r="D105" s="31" t="s">
        <v>81</v>
      </c>
      <c r="E105" s="31">
        <v>2</v>
      </c>
      <c r="F105" s="31"/>
      <c r="G105" s="31">
        <f t="shared" si="3"/>
        <v>0</v>
      </c>
      <c r="H105" s="31"/>
    </row>
    <row r="106" customHeight="1" spans="1:8">
      <c r="A106" s="31">
        <v>27</v>
      </c>
      <c r="B106" s="31" t="s">
        <v>247</v>
      </c>
      <c r="C106" s="31" t="s">
        <v>241</v>
      </c>
      <c r="D106" s="31" t="s">
        <v>81</v>
      </c>
      <c r="E106" s="31">
        <v>2</v>
      </c>
      <c r="F106" s="31"/>
      <c r="G106" s="31">
        <f t="shared" si="3"/>
        <v>0</v>
      </c>
      <c r="H106" s="31"/>
    </row>
    <row r="107" customHeight="1" spans="1:8">
      <c r="A107" s="31">
        <v>28</v>
      </c>
      <c r="B107" s="31" t="s">
        <v>249</v>
      </c>
      <c r="C107" s="31" t="s">
        <v>227</v>
      </c>
      <c r="D107" s="31" t="s">
        <v>81</v>
      </c>
      <c r="E107" s="31">
        <v>6</v>
      </c>
      <c r="F107" s="31"/>
      <c r="G107" s="31">
        <f t="shared" si="3"/>
        <v>0</v>
      </c>
      <c r="H107" s="31"/>
    </row>
    <row r="108" customHeight="1" spans="1:8">
      <c r="A108" s="31">
        <v>29</v>
      </c>
      <c r="B108" s="31" t="s">
        <v>249</v>
      </c>
      <c r="C108" s="31" t="s">
        <v>229</v>
      </c>
      <c r="D108" s="31" t="s">
        <v>81</v>
      </c>
      <c r="E108" s="31">
        <v>39</v>
      </c>
      <c r="F108" s="31"/>
      <c r="G108" s="31">
        <f t="shared" si="3"/>
        <v>0</v>
      </c>
      <c r="H108" s="31"/>
    </row>
    <row r="109" customHeight="1" spans="1:8">
      <c r="A109" s="31">
        <v>30</v>
      </c>
      <c r="B109" s="31" t="s">
        <v>249</v>
      </c>
      <c r="C109" s="31" t="s">
        <v>230</v>
      </c>
      <c r="D109" s="31" t="s">
        <v>81</v>
      </c>
      <c r="E109" s="31">
        <v>2</v>
      </c>
      <c r="F109" s="31"/>
      <c r="G109" s="31">
        <f t="shared" si="3"/>
        <v>0</v>
      </c>
      <c r="H109" s="31"/>
    </row>
    <row r="110" customHeight="1" spans="1:8">
      <c r="A110" s="31">
        <v>31</v>
      </c>
      <c r="B110" s="31" t="s">
        <v>249</v>
      </c>
      <c r="C110" s="31" t="s">
        <v>234</v>
      </c>
      <c r="D110" s="31" t="s">
        <v>81</v>
      </c>
      <c r="E110" s="31">
        <v>1</v>
      </c>
      <c r="F110" s="31"/>
      <c r="G110" s="31">
        <f t="shared" si="3"/>
        <v>0</v>
      </c>
      <c r="H110" s="31"/>
    </row>
    <row r="111" customHeight="1" spans="1:8">
      <c r="A111" s="31">
        <v>32</v>
      </c>
      <c r="B111" s="31" t="s">
        <v>249</v>
      </c>
      <c r="C111" s="31" t="s">
        <v>232</v>
      </c>
      <c r="D111" s="31" t="s">
        <v>81</v>
      </c>
      <c r="E111" s="31">
        <v>7</v>
      </c>
      <c r="F111" s="31"/>
      <c r="G111" s="31">
        <f t="shared" si="3"/>
        <v>0</v>
      </c>
      <c r="H111" s="31"/>
    </row>
    <row r="112" customHeight="1" spans="1:8">
      <c r="A112" s="31">
        <v>33</v>
      </c>
      <c r="B112" s="31" t="s">
        <v>249</v>
      </c>
      <c r="C112" s="31" t="s">
        <v>233</v>
      </c>
      <c r="D112" s="31" t="s">
        <v>81</v>
      </c>
      <c r="E112" s="31">
        <v>23</v>
      </c>
      <c r="F112" s="31"/>
      <c r="G112" s="31">
        <f t="shared" si="3"/>
        <v>0</v>
      </c>
      <c r="H112" s="31"/>
    </row>
    <row r="113" customHeight="1" spans="1:8">
      <c r="A113" s="31">
        <v>34</v>
      </c>
      <c r="B113" s="31" t="s">
        <v>249</v>
      </c>
      <c r="C113" s="31" t="s">
        <v>393</v>
      </c>
      <c r="D113" s="31" t="s">
        <v>81</v>
      </c>
      <c r="E113" s="31">
        <v>4</v>
      </c>
      <c r="F113" s="31"/>
      <c r="G113" s="31">
        <f t="shared" ref="G113:G147" si="4">E113*F113</f>
        <v>0</v>
      </c>
      <c r="H113" s="31"/>
    </row>
    <row r="114" customHeight="1" spans="1:8">
      <c r="A114" s="31">
        <v>35</v>
      </c>
      <c r="B114" s="31" t="s">
        <v>249</v>
      </c>
      <c r="C114" s="31" t="s">
        <v>236</v>
      </c>
      <c r="D114" s="31" t="s">
        <v>81</v>
      </c>
      <c r="E114" s="31">
        <v>8</v>
      </c>
      <c r="F114" s="31"/>
      <c r="G114" s="31">
        <f t="shared" si="4"/>
        <v>0</v>
      </c>
      <c r="H114" s="31"/>
    </row>
    <row r="115" customHeight="1" spans="1:8">
      <c r="A115" s="31">
        <v>36</v>
      </c>
      <c r="B115" s="31" t="s">
        <v>275</v>
      </c>
      <c r="C115" s="31" t="s">
        <v>232</v>
      </c>
      <c r="D115" s="31" t="s">
        <v>81</v>
      </c>
      <c r="E115" s="31">
        <v>1</v>
      </c>
      <c r="F115" s="31"/>
      <c r="G115" s="31">
        <f t="shared" si="4"/>
        <v>0</v>
      </c>
      <c r="H115" s="31"/>
    </row>
    <row r="116" customHeight="1" spans="1:8">
      <c r="A116" s="31">
        <v>37</v>
      </c>
      <c r="B116" s="31" t="s">
        <v>275</v>
      </c>
      <c r="C116" s="31" t="s">
        <v>240</v>
      </c>
      <c r="D116" s="31" t="s">
        <v>81</v>
      </c>
      <c r="E116" s="31">
        <f>52+62</f>
        <v>114</v>
      </c>
      <c r="F116" s="31"/>
      <c r="G116" s="31">
        <f t="shared" si="4"/>
        <v>0</v>
      </c>
      <c r="H116" s="31"/>
    </row>
    <row r="117" customHeight="1" spans="1:8">
      <c r="A117" s="31">
        <v>38</v>
      </c>
      <c r="B117" s="31" t="s">
        <v>267</v>
      </c>
      <c r="C117" s="31" t="s">
        <v>272</v>
      </c>
      <c r="D117" s="31" t="s">
        <v>81</v>
      </c>
      <c r="E117" s="31">
        <f>30+167</f>
        <v>197</v>
      </c>
      <c r="F117" s="31"/>
      <c r="G117" s="31">
        <f t="shared" si="4"/>
        <v>0</v>
      </c>
      <c r="H117" s="31"/>
    </row>
    <row r="118" customHeight="1" spans="1:8">
      <c r="A118" s="31">
        <v>39</v>
      </c>
      <c r="B118" s="31" t="s">
        <v>267</v>
      </c>
      <c r="C118" s="31" t="s">
        <v>227</v>
      </c>
      <c r="D118" s="31" t="s">
        <v>81</v>
      </c>
      <c r="E118" s="31">
        <f>1+1</f>
        <v>2</v>
      </c>
      <c r="F118" s="31"/>
      <c r="G118" s="31">
        <f t="shared" si="4"/>
        <v>0</v>
      </c>
      <c r="H118" s="31"/>
    </row>
    <row r="119" customHeight="1" spans="1:8">
      <c r="A119" s="31">
        <v>40</v>
      </c>
      <c r="B119" s="31" t="s">
        <v>267</v>
      </c>
      <c r="C119" s="31" t="s">
        <v>230</v>
      </c>
      <c r="D119" s="31" t="s">
        <v>81</v>
      </c>
      <c r="E119" s="31">
        <f>8+4</f>
        <v>12</v>
      </c>
      <c r="F119" s="31"/>
      <c r="G119" s="31">
        <f t="shared" si="4"/>
        <v>0</v>
      </c>
      <c r="H119" s="31"/>
    </row>
    <row r="120" customHeight="1" spans="1:8">
      <c r="A120" s="31">
        <v>41</v>
      </c>
      <c r="B120" s="31" t="s">
        <v>267</v>
      </c>
      <c r="C120" s="31" t="s">
        <v>234</v>
      </c>
      <c r="D120" s="31" t="s">
        <v>81</v>
      </c>
      <c r="E120" s="31">
        <f>12+24</f>
        <v>36</v>
      </c>
      <c r="F120" s="31"/>
      <c r="G120" s="31">
        <f t="shared" si="4"/>
        <v>0</v>
      </c>
      <c r="H120" s="31"/>
    </row>
    <row r="121" customHeight="1" spans="1:8">
      <c r="A121" s="31">
        <v>42</v>
      </c>
      <c r="B121" s="31" t="s">
        <v>267</v>
      </c>
      <c r="C121" s="31" t="s">
        <v>250</v>
      </c>
      <c r="D121" s="31" t="s">
        <v>81</v>
      </c>
      <c r="E121" s="31">
        <v>1</v>
      </c>
      <c r="F121" s="31"/>
      <c r="G121" s="31">
        <f t="shared" si="4"/>
        <v>0</v>
      </c>
      <c r="H121" s="31"/>
    </row>
    <row r="122" customHeight="1" spans="1:8">
      <c r="A122" s="31">
        <v>43</v>
      </c>
      <c r="B122" s="31" t="s">
        <v>267</v>
      </c>
      <c r="C122" s="31" t="s">
        <v>257</v>
      </c>
      <c r="D122" s="31" t="s">
        <v>81</v>
      </c>
      <c r="E122" s="31">
        <f>1+2</f>
        <v>3</v>
      </c>
      <c r="F122" s="31"/>
      <c r="G122" s="31">
        <f t="shared" si="4"/>
        <v>0</v>
      </c>
      <c r="H122" s="31"/>
    </row>
    <row r="123" customHeight="1" spans="1:8">
      <c r="A123" s="31">
        <v>44</v>
      </c>
      <c r="B123" s="31" t="s">
        <v>267</v>
      </c>
      <c r="C123" s="31" t="s">
        <v>260</v>
      </c>
      <c r="D123" s="31" t="s">
        <v>81</v>
      </c>
      <c r="E123" s="31">
        <f>6+0</f>
        <v>6</v>
      </c>
      <c r="F123" s="31"/>
      <c r="G123" s="31">
        <f t="shared" si="4"/>
        <v>0</v>
      </c>
      <c r="H123" s="31"/>
    </row>
    <row r="124" customHeight="1" spans="1:8">
      <c r="A124" s="31">
        <v>45</v>
      </c>
      <c r="B124" s="31" t="s">
        <v>267</v>
      </c>
      <c r="C124" s="31" t="s">
        <v>263</v>
      </c>
      <c r="D124" s="31" t="s">
        <v>81</v>
      </c>
      <c r="E124" s="31">
        <v>2</v>
      </c>
      <c r="F124" s="31"/>
      <c r="G124" s="31">
        <f t="shared" si="4"/>
        <v>0</v>
      </c>
      <c r="H124" s="31"/>
    </row>
    <row r="125" customHeight="1" spans="1:8">
      <c r="A125" s="31">
        <v>46</v>
      </c>
      <c r="B125" s="31" t="s">
        <v>267</v>
      </c>
      <c r="C125" s="31" t="s">
        <v>238</v>
      </c>
      <c r="D125" s="31" t="s">
        <v>81</v>
      </c>
      <c r="E125" s="31">
        <v>3</v>
      </c>
      <c r="F125" s="31"/>
      <c r="G125" s="31">
        <f t="shared" si="4"/>
        <v>0</v>
      </c>
      <c r="H125" s="31"/>
    </row>
    <row r="126" customHeight="1" spans="1:8">
      <c r="A126" s="31">
        <v>47</v>
      </c>
      <c r="B126" s="31" t="s">
        <v>267</v>
      </c>
      <c r="C126" s="31" t="s">
        <v>426</v>
      </c>
      <c r="D126" s="31" t="s">
        <v>81</v>
      </c>
      <c r="E126" s="31">
        <v>10</v>
      </c>
      <c r="F126" s="31"/>
      <c r="G126" s="31">
        <f t="shared" si="4"/>
        <v>0</v>
      </c>
      <c r="H126" s="31"/>
    </row>
    <row r="127" customHeight="1" spans="1:8">
      <c r="A127" s="31">
        <v>48</v>
      </c>
      <c r="B127" s="31" t="s">
        <v>261</v>
      </c>
      <c r="C127" s="31" t="s">
        <v>227</v>
      </c>
      <c r="D127" s="31" t="s">
        <v>81</v>
      </c>
      <c r="E127" s="31">
        <f>15+22</f>
        <v>37</v>
      </c>
      <c r="F127" s="31"/>
      <c r="G127" s="31">
        <f t="shared" si="4"/>
        <v>0</v>
      </c>
      <c r="H127" s="31"/>
    </row>
    <row r="128" customHeight="1" spans="1:8">
      <c r="A128" s="31">
        <v>49</v>
      </c>
      <c r="B128" s="31" t="s">
        <v>261</v>
      </c>
      <c r="C128" s="31" t="s">
        <v>230</v>
      </c>
      <c r="D128" s="31" t="s">
        <v>81</v>
      </c>
      <c r="E128" s="31">
        <f>30+6</f>
        <v>36</v>
      </c>
      <c r="F128" s="31"/>
      <c r="G128" s="31">
        <f t="shared" si="4"/>
        <v>0</v>
      </c>
      <c r="H128" s="31"/>
    </row>
    <row r="129" customHeight="1" spans="1:8">
      <c r="A129" s="31">
        <v>50</v>
      </c>
      <c r="B129" s="31" t="s">
        <v>261</v>
      </c>
      <c r="C129" s="31" t="s">
        <v>234</v>
      </c>
      <c r="D129" s="31" t="s">
        <v>81</v>
      </c>
      <c r="E129" s="31">
        <v>3</v>
      </c>
      <c r="F129" s="31"/>
      <c r="G129" s="31">
        <f t="shared" si="4"/>
        <v>0</v>
      </c>
      <c r="H129" s="31"/>
    </row>
    <row r="130" customHeight="1" spans="1:8">
      <c r="A130" s="31">
        <v>51</v>
      </c>
      <c r="B130" s="31" t="s">
        <v>261</v>
      </c>
      <c r="C130" s="31" t="s">
        <v>257</v>
      </c>
      <c r="D130" s="31" t="s">
        <v>81</v>
      </c>
      <c r="E130" s="31">
        <v>28</v>
      </c>
      <c r="F130" s="31"/>
      <c r="G130" s="31">
        <f t="shared" si="4"/>
        <v>0</v>
      </c>
      <c r="H130" s="31"/>
    </row>
    <row r="131" customHeight="1" spans="1:8">
      <c r="A131" s="31">
        <v>52</v>
      </c>
      <c r="B131" s="31" t="s">
        <v>261</v>
      </c>
      <c r="C131" s="31" t="s">
        <v>260</v>
      </c>
      <c r="D131" s="31" t="s">
        <v>81</v>
      </c>
      <c r="E131" s="31">
        <v>81</v>
      </c>
      <c r="F131" s="31"/>
      <c r="G131" s="31">
        <f t="shared" si="4"/>
        <v>0</v>
      </c>
      <c r="H131" s="31"/>
    </row>
    <row r="132" customHeight="1" spans="1:8">
      <c r="A132" s="31">
        <v>53</v>
      </c>
      <c r="B132" s="31" t="s">
        <v>427</v>
      </c>
      <c r="C132" s="31" t="s">
        <v>428</v>
      </c>
      <c r="D132" s="31" t="s">
        <v>81</v>
      </c>
      <c r="E132" s="31">
        <v>54</v>
      </c>
      <c r="F132" s="31"/>
      <c r="G132" s="31">
        <f t="shared" si="4"/>
        <v>0</v>
      </c>
      <c r="H132" s="31"/>
    </row>
    <row r="133" customHeight="1" spans="1:8">
      <c r="A133" s="31">
        <v>54</v>
      </c>
      <c r="B133" s="31" t="s">
        <v>279</v>
      </c>
      <c r="C133" s="31" t="s">
        <v>188</v>
      </c>
      <c r="D133" s="31" t="s">
        <v>81</v>
      </c>
      <c r="E133" s="31">
        <v>4</v>
      </c>
      <c r="F133" s="31"/>
      <c r="G133" s="31">
        <f t="shared" si="4"/>
        <v>0</v>
      </c>
      <c r="H133" s="31"/>
    </row>
    <row r="134" customHeight="1" spans="1:8">
      <c r="A134" s="31">
        <v>55</v>
      </c>
      <c r="B134" s="31" t="s">
        <v>279</v>
      </c>
      <c r="C134" s="31" t="s">
        <v>226</v>
      </c>
      <c r="D134" s="31" t="s">
        <v>81</v>
      </c>
      <c r="E134" s="31">
        <v>2</v>
      </c>
      <c r="F134" s="31"/>
      <c r="G134" s="31">
        <f t="shared" si="4"/>
        <v>0</v>
      </c>
      <c r="H134" s="31"/>
    </row>
    <row r="135" customHeight="1" spans="1:8">
      <c r="A135" s="31">
        <v>56</v>
      </c>
      <c r="B135" s="31" t="s">
        <v>279</v>
      </c>
      <c r="C135" s="31" t="s">
        <v>228</v>
      </c>
      <c r="D135" s="31" t="s">
        <v>81</v>
      </c>
      <c r="E135" s="31">
        <v>1</v>
      </c>
      <c r="F135" s="31"/>
      <c r="G135" s="31">
        <f t="shared" si="4"/>
        <v>0</v>
      </c>
      <c r="H135" s="31"/>
    </row>
    <row r="136" customHeight="1" spans="1:8">
      <c r="A136" s="31">
        <v>57</v>
      </c>
      <c r="B136" s="31" t="s">
        <v>279</v>
      </c>
      <c r="C136" s="31" t="s">
        <v>418</v>
      </c>
      <c r="D136" s="31" t="s">
        <v>81</v>
      </c>
      <c r="E136" s="31">
        <v>1</v>
      </c>
      <c r="F136" s="31"/>
      <c r="G136" s="31">
        <f t="shared" si="4"/>
        <v>0</v>
      </c>
      <c r="H136" s="31"/>
    </row>
    <row r="137" customHeight="1" spans="1:8">
      <c r="A137" s="31">
        <v>58</v>
      </c>
      <c r="B137" s="31" t="s">
        <v>279</v>
      </c>
      <c r="C137" s="31" t="s">
        <v>420</v>
      </c>
      <c r="D137" s="31" t="s">
        <v>81</v>
      </c>
      <c r="E137" s="31">
        <v>1</v>
      </c>
      <c r="F137" s="31"/>
      <c r="G137" s="31">
        <f t="shared" si="4"/>
        <v>0</v>
      </c>
      <c r="H137" s="31"/>
    </row>
    <row r="138" customHeight="1" spans="1:8">
      <c r="A138" s="31">
        <v>59</v>
      </c>
      <c r="B138" s="31" t="s">
        <v>279</v>
      </c>
      <c r="C138" s="31" t="s">
        <v>186</v>
      </c>
      <c r="D138" s="31" t="s">
        <v>81</v>
      </c>
      <c r="E138" s="31">
        <v>3</v>
      </c>
      <c r="F138" s="31"/>
      <c r="G138" s="31">
        <f t="shared" si="4"/>
        <v>0</v>
      </c>
      <c r="H138" s="31"/>
    </row>
    <row r="139" customHeight="1" spans="1:8">
      <c r="A139" s="31">
        <v>60</v>
      </c>
      <c r="B139" s="31" t="s">
        <v>279</v>
      </c>
      <c r="C139" s="31" t="s">
        <v>280</v>
      </c>
      <c r="D139" s="31" t="s">
        <v>81</v>
      </c>
      <c r="E139" s="31">
        <v>2</v>
      </c>
      <c r="F139" s="31"/>
      <c r="G139" s="31">
        <f t="shared" si="4"/>
        <v>0</v>
      </c>
      <c r="H139" s="31"/>
    </row>
    <row r="140" customHeight="1" spans="1:8">
      <c r="A140" s="31">
        <v>61</v>
      </c>
      <c r="B140" s="31" t="s">
        <v>279</v>
      </c>
      <c r="C140" s="31" t="s">
        <v>243</v>
      </c>
      <c r="D140" s="31" t="s">
        <v>81</v>
      </c>
      <c r="E140" s="31">
        <v>1</v>
      </c>
      <c r="F140" s="31"/>
      <c r="G140" s="31">
        <f t="shared" si="4"/>
        <v>0</v>
      </c>
      <c r="H140" s="31"/>
    </row>
    <row r="141" customHeight="1" spans="1:8">
      <c r="A141" s="31">
        <v>62</v>
      </c>
      <c r="B141" s="31" t="s">
        <v>279</v>
      </c>
      <c r="C141" s="31" t="s">
        <v>187</v>
      </c>
      <c r="D141" s="31" t="s">
        <v>81</v>
      </c>
      <c r="E141" s="31">
        <v>2</v>
      </c>
      <c r="F141" s="31"/>
      <c r="G141" s="31">
        <f t="shared" si="4"/>
        <v>0</v>
      </c>
      <c r="H141" s="31"/>
    </row>
    <row r="142" customHeight="1" spans="1:8">
      <c r="A142" s="31">
        <v>63</v>
      </c>
      <c r="B142" s="31" t="s">
        <v>390</v>
      </c>
      <c r="C142" s="31" t="s">
        <v>429</v>
      </c>
      <c r="D142" s="31" t="s">
        <v>81</v>
      </c>
      <c r="E142" s="31">
        <v>1</v>
      </c>
      <c r="F142" s="31"/>
      <c r="G142" s="31">
        <f t="shared" si="4"/>
        <v>0</v>
      </c>
      <c r="H142" s="31"/>
    </row>
    <row r="143" customHeight="1" spans="1:8">
      <c r="A143" s="31">
        <v>64</v>
      </c>
      <c r="B143" s="31" t="s">
        <v>390</v>
      </c>
      <c r="C143" s="31" t="s">
        <v>292</v>
      </c>
      <c r="D143" s="31" t="s">
        <v>81</v>
      </c>
      <c r="E143" s="31">
        <v>3</v>
      </c>
      <c r="F143" s="31"/>
      <c r="G143" s="31">
        <f t="shared" si="4"/>
        <v>0</v>
      </c>
      <c r="H143" s="31"/>
    </row>
    <row r="144" customHeight="1" spans="1:8">
      <c r="A144" s="31">
        <v>65</v>
      </c>
      <c r="B144" s="31" t="s">
        <v>390</v>
      </c>
      <c r="C144" s="31" t="s">
        <v>295</v>
      </c>
      <c r="D144" s="31" t="s">
        <v>81</v>
      </c>
      <c r="E144" s="31">
        <v>2</v>
      </c>
      <c r="F144" s="31"/>
      <c r="G144" s="31">
        <f t="shared" si="4"/>
        <v>0</v>
      </c>
      <c r="H144" s="31"/>
    </row>
    <row r="145" customHeight="1" spans="1:8">
      <c r="A145" s="31">
        <v>66</v>
      </c>
      <c r="B145" s="31" t="s">
        <v>390</v>
      </c>
      <c r="C145" s="31" t="s">
        <v>290</v>
      </c>
      <c r="D145" s="31" t="s">
        <v>81</v>
      </c>
      <c r="E145" s="31">
        <v>2</v>
      </c>
      <c r="F145" s="31"/>
      <c r="G145" s="31">
        <f t="shared" si="4"/>
        <v>0</v>
      </c>
      <c r="H145" s="31"/>
    </row>
    <row r="146" customHeight="1" spans="1:8">
      <c r="A146" s="31">
        <v>67</v>
      </c>
      <c r="B146" s="31" t="s">
        <v>390</v>
      </c>
      <c r="C146" s="31" t="s">
        <v>430</v>
      </c>
      <c r="D146" s="31" t="s">
        <v>81</v>
      </c>
      <c r="E146" s="31">
        <v>1</v>
      </c>
      <c r="F146" s="31"/>
      <c r="G146" s="31">
        <f t="shared" si="4"/>
        <v>0</v>
      </c>
      <c r="H146" s="31"/>
    </row>
    <row r="147" customHeight="1" spans="1:8">
      <c r="A147" s="31">
        <v>68</v>
      </c>
      <c r="B147" s="31" t="s">
        <v>390</v>
      </c>
      <c r="C147" s="31" t="s">
        <v>288</v>
      </c>
      <c r="D147" s="31" t="s">
        <v>81</v>
      </c>
      <c r="E147" s="31">
        <v>1</v>
      </c>
      <c r="F147" s="31"/>
      <c r="G147" s="31">
        <f t="shared" si="4"/>
        <v>0</v>
      </c>
      <c r="H147" s="31"/>
    </row>
  </sheetData>
  <mergeCells count="6">
    <mergeCell ref="A1:H1"/>
    <mergeCell ref="B3:C3"/>
    <mergeCell ref="B4:C4"/>
    <mergeCell ref="B25:C25"/>
    <mergeCell ref="B26:C26"/>
    <mergeCell ref="B79:C79"/>
  </mergeCells>
  <pageMargins left="0.751388888888889" right="0.751388888888889" top="1" bottom="1" header="0.5" footer="0.5"/>
  <pageSetup paperSize="9" scale="79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6"/>
  <sheetViews>
    <sheetView topLeftCell="A56" workbookViewId="0">
      <selection activeCell="H5" sqref="H5:H48"/>
    </sheetView>
  </sheetViews>
  <sheetFormatPr defaultColWidth="8.89166666666667" defaultRowHeight="12" outlineLevelCol="7"/>
  <cols>
    <col min="1" max="1" width="6.89166666666667" style="29" customWidth="1"/>
    <col min="2" max="2" width="15.6666666666667" style="29" customWidth="1"/>
    <col min="3" max="3" width="30.4416666666667" style="29" customWidth="1"/>
    <col min="4" max="5" width="9.225" style="29" customWidth="1"/>
    <col min="6" max="6" width="9.44166666666667" style="29" customWidth="1"/>
    <col min="7" max="7" width="10.8916666666667" style="29" customWidth="1"/>
    <col min="8" max="8" width="8.33333333333333" style="29" customWidth="1"/>
    <col min="9" max="16384" width="8.89166666666667" style="29"/>
  </cols>
  <sheetData>
    <row r="1" ht="34.95" customHeight="1" spans="1:8">
      <c r="A1" s="3" t="s">
        <v>431</v>
      </c>
      <c r="B1" s="3"/>
      <c r="C1" s="3"/>
      <c r="D1" s="3"/>
      <c r="E1" s="3"/>
      <c r="F1" s="3"/>
      <c r="G1" s="3"/>
      <c r="H1" s="3"/>
    </row>
    <row r="2" ht="34.95" customHeight="1" spans="1:8">
      <c r="A2" s="4" t="s">
        <v>15</v>
      </c>
      <c r="B2" s="4" t="s">
        <v>16</v>
      </c>
      <c r="C2" s="4" t="s">
        <v>17</v>
      </c>
      <c r="D2" s="4" t="s">
        <v>18</v>
      </c>
      <c r="E2" s="4" t="s">
        <v>19</v>
      </c>
      <c r="F2" s="4" t="s">
        <v>20</v>
      </c>
      <c r="G2" s="4" t="s">
        <v>21</v>
      </c>
      <c r="H2" s="4" t="s">
        <v>22</v>
      </c>
    </row>
    <row r="3" s="27" customFormat="1" ht="34.95" customHeight="1" spans="1:8">
      <c r="A3" s="5" t="s">
        <v>23</v>
      </c>
      <c r="B3" s="5" t="s">
        <v>432</v>
      </c>
      <c r="C3" s="5"/>
      <c r="D3" s="5"/>
      <c r="E3" s="5"/>
      <c r="F3" s="5"/>
      <c r="G3" s="5">
        <f>G4+G49</f>
        <v>0</v>
      </c>
      <c r="H3" s="5"/>
    </row>
    <row r="4" s="27" customFormat="1" ht="34.95" customHeight="1" spans="1:8">
      <c r="A4" s="5" t="s">
        <v>25</v>
      </c>
      <c r="B4" s="5" t="s">
        <v>26</v>
      </c>
      <c r="C4" s="5"/>
      <c r="D4" s="5"/>
      <c r="E4" s="5"/>
      <c r="F4" s="5"/>
      <c r="G4" s="5">
        <f>SUM(G5:G48)</f>
        <v>0</v>
      </c>
      <c r="H4" s="5"/>
    </row>
    <row r="5" ht="34.95" customHeight="1" spans="1:8">
      <c r="A5" s="4">
        <v>1</v>
      </c>
      <c r="B5" s="4" t="s">
        <v>143</v>
      </c>
      <c r="C5" s="4" t="s">
        <v>433</v>
      </c>
      <c r="D5" s="4" t="s">
        <v>29</v>
      </c>
      <c r="E5" s="4">
        <v>41</v>
      </c>
      <c r="F5" s="4"/>
      <c r="G5" s="4">
        <f>E5*F5</f>
        <v>0</v>
      </c>
      <c r="H5" s="4"/>
    </row>
    <row r="6" ht="34.95" customHeight="1" spans="1:8">
      <c r="A6" s="4">
        <v>2</v>
      </c>
      <c r="B6" s="4" t="s">
        <v>143</v>
      </c>
      <c r="C6" s="4" t="s">
        <v>434</v>
      </c>
      <c r="D6" s="4" t="s">
        <v>29</v>
      </c>
      <c r="E6" s="4">
        <v>15</v>
      </c>
      <c r="F6" s="4"/>
      <c r="G6" s="4">
        <f t="shared" ref="G6:G37" si="0">E6*F6</f>
        <v>0</v>
      </c>
      <c r="H6" s="4"/>
    </row>
    <row r="7" ht="34.95" customHeight="1" spans="1:8">
      <c r="A7" s="4">
        <v>3</v>
      </c>
      <c r="B7" s="4" t="s">
        <v>143</v>
      </c>
      <c r="C7" s="4" t="s">
        <v>435</v>
      </c>
      <c r="D7" s="4" t="s">
        <v>29</v>
      </c>
      <c r="E7" s="4">
        <v>4</v>
      </c>
      <c r="F7" s="4"/>
      <c r="G7" s="4">
        <f t="shared" si="0"/>
        <v>0</v>
      </c>
      <c r="H7" s="4"/>
    </row>
    <row r="8" ht="34.95" customHeight="1" spans="1:8">
      <c r="A8" s="4">
        <v>4</v>
      </c>
      <c r="B8" s="4" t="s">
        <v>143</v>
      </c>
      <c r="C8" s="4" t="s">
        <v>436</v>
      </c>
      <c r="D8" s="4" t="s">
        <v>29</v>
      </c>
      <c r="E8" s="4">
        <v>1</v>
      </c>
      <c r="F8" s="4"/>
      <c r="G8" s="4">
        <f t="shared" si="0"/>
        <v>0</v>
      </c>
      <c r="H8" s="4"/>
    </row>
    <row r="9" ht="34.95" customHeight="1" spans="1:8">
      <c r="A9" s="4">
        <v>5</v>
      </c>
      <c r="B9" s="4" t="s">
        <v>143</v>
      </c>
      <c r="C9" s="4" t="s">
        <v>437</v>
      </c>
      <c r="D9" s="4" t="s">
        <v>29</v>
      </c>
      <c r="E9" s="4">
        <v>9</v>
      </c>
      <c r="F9" s="4"/>
      <c r="G9" s="4">
        <f t="shared" si="0"/>
        <v>0</v>
      </c>
      <c r="H9" s="4"/>
    </row>
    <row r="10" s="28" customFormat="1" ht="34.95" customHeight="1" spans="1:8">
      <c r="A10" s="4">
        <v>6</v>
      </c>
      <c r="B10" s="4" t="s">
        <v>143</v>
      </c>
      <c r="C10" s="4" t="s">
        <v>438</v>
      </c>
      <c r="D10" s="4" t="s">
        <v>29</v>
      </c>
      <c r="E10" s="4">
        <v>5</v>
      </c>
      <c r="F10" s="4"/>
      <c r="G10" s="4">
        <f t="shared" si="0"/>
        <v>0</v>
      </c>
      <c r="H10" s="4"/>
    </row>
    <row r="11" ht="34.95" customHeight="1" spans="1:8">
      <c r="A11" s="4">
        <v>7</v>
      </c>
      <c r="B11" s="4" t="s">
        <v>143</v>
      </c>
      <c r="C11" s="4" t="s">
        <v>439</v>
      </c>
      <c r="D11" s="4" t="s">
        <v>29</v>
      </c>
      <c r="E11" s="4">
        <v>4</v>
      </c>
      <c r="F11" s="4"/>
      <c r="G11" s="4">
        <f t="shared" si="0"/>
        <v>0</v>
      </c>
      <c r="H11" s="4"/>
    </row>
    <row r="12" ht="34.95" customHeight="1" spans="1:8">
      <c r="A12" s="4">
        <v>8</v>
      </c>
      <c r="B12" s="4" t="s">
        <v>143</v>
      </c>
      <c r="C12" s="4" t="s">
        <v>440</v>
      </c>
      <c r="D12" s="4" t="s">
        <v>29</v>
      </c>
      <c r="E12" s="4">
        <v>11</v>
      </c>
      <c r="F12" s="4"/>
      <c r="G12" s="4">
        <f t="shared" si="0"/>
        <v>0</v>
      </c>
      <c r="H12" s="4"/>
    </row>
    <row r="13" ht="34.95" customHeight="1" spans="1:8">
      <c r="A13" s="4">
        <v>9</v>
      </c>
      <c r="B13" s="4" t="s">
        <v>143</v>
      </c>
      <c r="C13" s="4" t="s">
        <v>441</v>
      </c>
      <c r="D13" s="4" t="s">
        <v>29</v>
      </c>
      <c r="E13" s="4">
        <v>3</v>
      </c>
      <c r="F13" s="4"/>
      <c r="G13" s="4">
        <f t="shared" si="0"/>
        <v>0</v>
      </c>
      <c r="H13" s="4"/>
    </row>
    <row r="14" ht="34.95" customHeight="1" spans="1:8">
      <c r="A14" s="4">
        <v>10</v>
      </c>
      <c r="B14" s="4" t="s">
        <v>143</v>
      </c>
      <c r="C14" s="4" t="s">
        <v>442</v>
      </c>
      <c r="D14" s="4" t="s">
        <v>29</v>
      </c>
      <c r="E14" s="4">
        <v>4</v>
      </c>
      <c r="F14" s="4"/>
      <c r="G14" s="4">
        <f t="shared" si="0"/>
        <v>0</v>
      </c>
      <c r="H14" s="4"/>
    </row>
    <row r="15" ht="34.95" customHeight="1" spans="1:8">
      <c r="A15" s="4">
        <v>11</v>
      </c>
      <c r="B15" s="4" t="s">
        <v>143</v>
      </c>
      <c r="C15" s="4" t="s">
        <v>443</v>
      </c>
      <c r="D15" s="4" t="s">
        <v>29</v>
      </c>
      <c r="E15" s="4">
        <v>7</v>
      </c>
      <c r="F15" s="4"/>
      <c r="G15" s="4">
        <f t="shared" si="0"/>
        <v>0</v>
      </c>
      <c r="H15" s="4"/>
    </row>
    <row r="16" ht="34.95" customHeight="1" spans="1:8">
      <c r="A16" s="4">
        <v>12</v>
      </c>
      <c r="B16" s="4" t="s">
        <v>444</v>
      </c>
      <c r="C16" s="4" t="s">
        <v>445</v>
      </c>
      <c r="D16" s="4" t="s">
        <v>29</v>
      </c>
      <c r="E16" s="4">
        <v>1</v>
      </c>
      <c r="F16" s="4"/>
      <c r="G16" s="4">
        <f t="shared" si="0"/>
        <v>0</v>
      </c>
      <c r="H16" s="4"/>
    </row>
    <row r="17" s="28" customFormat="1" ht="34.95" customHeight="1" spans="1:8">
      <c r="A17" s="4">
        <v>13</v>
      </c>
      <c r="B17" s="4" t="s">
        <v>159</v>
      </c>
      <c r="C17" s="4"/>
      <c r="D17" s="4" t="s">
        <v>29</v>
      </c>
      <c r="E17" s="4">
        <v>105</v>
      </c>
      <c r="F17" s="4"/>
      <c r="G17" s="4">
        <f t="shared" si="0"/>
        <v>0</v>
      </c>
      <c r="H17" s="4"/>
    </row>
    <row r="18" ht="34.95" customHeight="1" spans="1:8">
      <c r="A18" s="4">
        <v>14</v>
      </c>
      <c r="B18" s="4" t="s">
        <v>160</v>
      </c>
      <c r="C18" s="4" t="s">
        <v>446</v>
      </c>
      <c r="D18" s="4" t="s">
        <v>29</v>
      </c>
      <c r="E18" s="30">
        <v>1</v>
      </c>
      <c r="F18" s="4"/>
      <c r="G18" s="4">
        <f t="shared" si="0"/>
        <v>0</v>
      </c>
      <c r="H18" s="4"/>
    </row>
    <row r="19" ht="34.95" customHeight="1" spans="1:8">
      <c r="A19" s="4">
        <v>15</v>
      </c>
      <c r="B19" s="4" t="s">
        <v>160</v>
      </c>
      <c r="C19" s="4" t="s">
        <v>447</v>
      </c>
      <c r="D19" s="4" t="s">
        <v>29</v>
      </c>
      <c r="E19" s="30">
        <v>1</v>
      </c>
      <c r="F19" s="4"/>
      <c r="G19" s="4">
        <f t="shared" si="0"/>
        <v>0</v>
      </c>
      <c r="H19" s="4"/>
    </row>
    <row r="20" ht="34.95" customHeight="1" spans="1:8">
      <c r="A20" s="4">
        <v>16</v>
      </c>
      <c r="B20" s="4" t="s">
        <v>160</v>
      </c>
      <c r="C20" s="4" t="s">
        <v>448</v>
      </c>
      <c r="D20" s="4" t="s">
        <v>29</v>
      </c>
      <c r="E20" s="30">
        <v>1</v>
      </c>
      <c r="F20" s="4"/>
      <c r="G20" s="4">
        <f t="shared" si="0"/>
        <v>0</v>
      </c>
      <c r="H20" s="4"/>
    </row>
    <row r="21" ht="34.95" customHeight="1" spans="1:8">
      <c r="A21" s="4">
        <v>17</v>
      </c>
      <c r="B21" s="4" t="s">
        <v>160</v>
      </c>
      <c r="C21" s="4" t="s">
        <v>449</v>
      </c>
      <c r="D21" s="4" t="s">
        <v>29</v>
      </c>
      <c r="E21" s="30">
        <v>1</v>
      </c>
      <c r="F21" s="4"/>
      <c r="G21" s="4">
        <f t="shared" si="0"/>
        <v>0</v>
      </c>
      <c r="H21" s="4"/>
    </row>
    <row r="22" ht="34.95" customHeight="1" spans="1:8">
      <c r="A22" s="4">
        <v>18</v>
      </c>
      <c r="B22" s="4" t="s">
        <v>160</v>
      </c>
      <c r="C22" s="4" t="s">
        <v>450</v>
      </c>
      <c r="D22" s="4" t="s">
        <v>29</v>
      </c>
      <c r="E22" s="30">
        <v>1</v>
      </c>
      <c r="F22" s="4"/>
      <c r="G22" s="4">
        <f t="shared" si="0"/>
        <v>0</v>
      </c>
      <c r="H22" s="4"/>
    </row>
    <row r="23" ht="34.95" customHeight="1" spans="1:8">
      <c r="A23" s="4">
        <v>19</v>
      </c>
      <c r="B23" s="4" t="s">
        <v>160</v>
      </c>
      <c r="C23" s="4" t="s">
        <v>451</v>
      </c>
      <c r="D23" s="4" t="s">
        <v>29</v>
      </c>
      <c r="E23" s="30">
        <v>1</v>
      </c>
      <c r="F23" s="4"/>
      <c r="G23" s="4">
        <f t="shared" si="0"/>
        <v>0</v>
      </c>
      <c r="H23" s="4"/>
    </row>
    <row r="24" ht="34.95" customHeight="1" spans="1:8">
      <c r="A24" s="4">
        <v>20</v>
      </c>
      <c r="B24" s="4" t="s">
        <v>160</v>
      </c>
      <c r="C24" s="4" t="s">
        <v>452</v>
      </c>
      <c r="D24" s="4" t="s">
        <v>29</v>
      </c>
      <c r="E24" s="30">
        <v>1</v>
      </c>
      <c r="F24" s="4"/>
      <c r="G24" s="4">
        <f t="shared" si="0"/>
        <v>0</v>
      </c>
      <c r="H24" s="4"/>
    </row>
    <row r="25" ht="34.95" customHeight="1" spans="1:8">
      <c r="A25" s="4">
        <v>21</v>
      </c>
      <c r="B25" s="4" t="s">
        <v>160</v>
      </c>
      <c r="C25" s="4" t="s">
        <v>453</v>
      </c>
      <c r="D25" s="4" t="s">
        <v>29</v>
      </c>
      <c r="E25" s="30">
        <v>1</v>
      </c>
      <c r="F25" s="4"/>
      <c r="G25" s="4">
        <f t="shared" si="0"/>
        <v>0</v>
      </c>
      <c r="H25" s="4"/>
    </row>
    <row r="26" ht="34.95" customHeight="1" spans="1:8">
      <c r="A26" s="4">
        <v>22</v>
      </c>
      <c r="B26" s="4" t="s">
        <v>160</v>
      </c>
      <c r="C26" s="4" t="s">
        <v>454</v>
      </c>
      <c r="D26" s="4" t="s">
        <v>29</v>
      </c>
      <c r="E26" s="30">
        <v>1</v>
      </c>
      <c r="F26" s="4"/>
      <c r="G26" s="4">
        <f t="shared" si="0"/>
        <v>0</v>
      </c>
      <c r="H26" s="4"/>
    </row>
    <row r="27" ht="34.95" customHeight="1" spans="1:8">
      <c r="A27" s="4">
        <v>23</v>
      </c>
      <c r="B27" s="4" t="s">
        <v>160</v>
      </c>
      <c r="C27" s="4" t="s">
        <v>455</v>
      </c>
      <c r="D27" s="4" t="s">
        <v>29</v>
      </c>
      <c r="E27" s="30">
        <v>1</v>
      </c>
      <c r="F27" s="4"/>
      <c r="G27" s="4">
        <f t="shared" si="0"/>
        <v>0</v>
      </c>
      <c r="H27" s="4"/>
    </row>
    <row r="28" ht="34.95" customHeight="1" spans="1:8">
      <c r="A28" s="4">
        <v>24</v>
      </c>
      <c r="B28" s="4" t="s">
        <v>160</v>
      </c>
      <c r="C28" s="4" t="s">
        <v>456</v>
      </c>
      <c r="D28" s="4" t="s">
        <v>29</v>
      </c>
      <c r="E28" s="4">
        <v>1</v>
      </c>
      <c r="F28" s="4"/>
      <c r="G28" s="4">
        <f t="shared" si="0"/>
        <v>0</v>
      </c>
      <c r="H28" s="4"/>
    </row>
    <row r="29" ht="34.95" customHeight="1" spans="1:8">
      <c r="A29" s="4">
        <v>25</v>
      </c>
      <c r="B29" s="4" t="s">
        <v>457</v>
      </c>
      <c r="C29" s="4" t="s">
        <v>458</v>
      </c>
      <c r="D29" s="4" t="s">
        <v>29</v>
      </c>
      <c r="E29" s="30">
        <v>1</v>
      </c>
      <c r="F29" s="4"/>
      <c r="G29" s="4">
        <f t="shared" si="0"/>
        <v>0</v>
      </c>
      <c r="H29" s="4"/>
    </row>
    <row r="30" ht="34.95" customHeight="1" spans="1:8">
      <c r="A30" s="4">
        <v>26</v>
      </c>
      <c r="B30" s="4" t="s">
        <v>457</v>
      </c>
      <c r="C30" s="4" t="s">
        <v>459</v>
      </c>
      <c r="D30" s="4" t="s">
        <v>29</v>
      </c>
      <c r="E30" s="30">
        <v>1</v>
      </c>
      <c r="F30" s="4"/>
      <c r="G30" s="4">
        <f t="shared" si="0"/>
        <v>0</v>
      </c>
      <c r="H30" s="4"/>
    </row>
    <row r="31" ht="34.95" customHeight="1" spans="1:8">
      <c r="A31" s="4">
        <v>27</v>
      </c>
      <c r="B31" s="4" t="s">
        <v>457</v>
      </c>
      <c r="C31" s="4" t="s">
        <v>460</v>
      </c>
      <c r="D31" s="4" t="s">
        <v>29</v>
      </c>
      <c r="E31" s="30">
        <v>1</v>
      </c>
      <c r="F31" s="4"/>
      <c r="G31" s="4">
        <f t="shared" si="0"/>
        <v>0</v>
      </c>
      <c r="H31" s="4"/>
    </row>
    <row r="32" ht="34.95" customHeight="1" spans="1:8">
      <c r="A32" s="4">
        <v>28</v>
      </c>
      <c r="B32" s="4" t="s">
        <v>457</v>
      </c>
      <c r="C32" s="4" t="s">
        <v>461</v>
      </c>
      <c r="D32" s="4" t="s">
        <v>29</v>
      </c>
      <c r="E32" s="30">
        <v>1</v>
      </c>
      <c r="F32" s="4"/>
      <c r="G32" s="4">
        <f t="shared" si="0"/>
        <v>0</v>
      </c>
      <c r="H32" s="4"/>
    </row>
    <row r="33" ht="34.95" customHeight="1" spans="1:8">
      <c r="A33" s="4">
        <v>29</v>
      </c>
      <c r="B33" s="4" t="s">
        <v>457</v>
      </c>
      <c r="C33" s="4" t="s">
        <v>462</v>
      </c>
      <c r="D33" s="4" t="s">
        <v>29</v>
      </c>
      <c r="E33" s="30">
        <v>3</v>
      </c>
      <c r="F33" s="4"/>
      <c r="G33" s="4">
        <f t="shared" si="0"/>
        <v>0</v>
      </c>
      <c r="H33" s="4"/>
    </row>
    <row r="34" ht="34.95" customHeight="1" spans="1:8">
      <c r="A34" s="4">
        <v>30</v>
      </c>
      <c r="B34" s="4" t="s">
        <v>457</v>
      </c>
      <c r="C34" s="4" t="s">
        <v>463</v>
      </c>
      <c r="D34" s="4" t="s">
        <v>29</v>
      </c>
      <c r="E34" s="4">
        <v>1</v>
      </c>
      <c r="F34" s="30"/>
      <c r="G34" s="4">
        <f t="shared" si="0"/>
        <v>0</v>
      </c>
      <c r="H34" s="4"/>
    </row>
    <row r="35" ht="34.95" customHeight="1" spans="1:8">
      <c r="A35" s="4">
        <v>31</v>
      </c>
      <c r="B35" s="4" t="s">
        <v>457</v>
      </c>
      <c r="C35" s="4" t="s">
        <v>464</v>
      </c>
      <c r="D35" s="4" t="s">
        <v>29</v>
      </c>
      <c r="E35" s="4">
        <v>1</v>
      </c>
      <c r="F35" s="4"/>
      <c r="G35" s="4">
        <f t="shared" si="0"/>
        <v>0</v>
      </c>
      <c r="H35" s="4"/>
    </row>
    <row r="36" ht="34.95" customHeight="1" spans="1:8">
      <c r="A36" s="4">
        <v>32</v>
      </c>
      <c r="B36" s="4" t="s">
        <v>457</v>
      </c>
      <c r="C36" s="4" t="s">
        <v>465</v>
      </c>
      <c r="D36" s="4" t="s">
        <v>29</v>
      </c>
      <c r="E36" s="4">
        <v>2</v>
      </c>
      <c r="F36" s="4"/>
      <c r="G36" s="4">
        <f t="shared" si="0"/>
        <v>0</v>
      </c>
      <c r="H36" s="4"/>
    </row>
    <row r="37" ht="34.95" customHeight="1" spans="1:8">
      <c r="A37" s="4">
        <v>33</v>
      </c>
      <c r="B37" s="4" t="s">
        <v>457</v>
      </c>
      <c r="C37" s="4" t="s">
        <v>466</v>
      </c>
      <c r="D37" s="4" t="s">
        <v>29</v>
      </c>
      <c r="E37" s="4">
        <v>1</v>
      </c>
      <c r="F37" s="4"/>
      <c r="G37" s="4">
        <f t="shared" si="0"/>
        <v>0</v>
      </c>
      <c r="H37" s="4"/>
    </row>
    <row r="38" ht="34.95" customHeight="1" spans="1:8">
      <c r="A38" s="4">
        <v>34</v>
      </c>
      <c r="B38" s="4" t="s">
        <v>467</v>
      </c>
      <c r="C38" s="4" t="s">
        <v>468</v>
      </c>
      <c r="D38" s="4" t="s">
        <v>29</v>
      </c>
      <c r="E38" s="4">
        <v>1</v>
      </c>
      <c r="F38" s="4"/>
      <c r="G38" s="4">
        <f t="shared" ref="G38:G48" si="1">E38*F38</f>
        <v>0</v>
      </c>
      <c r="H38" s="4"/>
    </row>
    <row r="39" ht="34.95" customHeight="1" spans="1:8">
      <c r="A39" s="4">
        <v>35</v>
      </c>
      <c r="B39" s="4" t="s">
        <v>467</v>
      </c>
      <c r="C39" s="4" t="s">
        <v>469</v>
      </c>
      <c r="D39" s="4" t="s">
        <v>29</v>
      </c>
      <c r="E39" s="4">
        <v>1</v>
      </c>
      <c r="F39" s="4"/>
      <c r="G39" s="4">
        <f t="shared" si="1"/>
        <v>0</v>
      </c>
      <c r="H39" s="4"/>
    </row>
    <row r="40" ht="34.95" customHeight="1" spans="1:8">
      <c r="A40" s="4">
        <v>36</v>
      </c>
      <c r="B40" s="4" t="s">
        <v>467</v>
      </c>
      <c r="C40" s="4" t="s">
        <v>470</v>
      </c>
      <c r="D40" s="4" t="s">
        <v>29</v>
      </c>
      <c r="E40" s="4">
        <v>1</v>
      </c>
      <c r="F40" s="4"/>
      <c r="G40" s="4">
        <f t="shared" si="1"/>
        <v>0</v>
      </c>
      <c r="H40" s="4"/>
    </row>
    <row r="41" ht="34.95" customHeight="1" spans="1:8">
      <c r="A41" s="4">
        <v>37</v>
      </c>
      <c r="B41" s="4" t="s">
        <v>467</v>
      </c>
      <c r="C41" s="4" t="s">
        <v>471</v>
      </c>
      <c r="D41" s="4" t="s">
        <v>29</v>
      </c>
      <c r="E41" s="4">
        <v>1</v>
      </c>
      <c r="F41" s="4"/>
      <c r="G41" s="4">
        <f t="shared" si="1"/>
        <v>0</v>
      </c>
      <c r="H41" s="4"/>
    </row>
    <row r="42" ht="34.95" customHeight="1" spans="1:8">
      <c r="A42" s="4">
        <v>38</v>
      </c>
      <c r="B42" s="4" t="s">
        <v>467</v>
      </c>
      <c r="C42" s="4" t="s">
        <v>472</v>
      </c>
      <c r="D42" s="4" t="s">
        <v>29</v>
      </c>
      <c r="E42" s="4">
        <v>1</v>
      </c>
      <c r="F42" s="4"/>
      <c r="G42" s="4">
        <f t="shared" si="1"/>
        <v>0</v>
      </c>
      <c r="H42" s="4"/>
    </row>
    <row r="43" ht="34.95" customHeight="1" spans="1:8">
      <c r="A43" s="4">
        <v>39</v>
      </c>
      <c r="B43" s="4" t="s">
        <v>467</v>
      </c>
      <c r="C43" s="4" t="s">
        <v>473</v>
      </c>
      <c r="D43" s="4" t="s">
        <v>29</v>
      </c>
      <c r="E43" s="4">
        <v>1</v>
      </c>
      <c r="F43" s="4"/>
      <c r="G43" s="4">
        <f t="shared" si="1"/>
        <v>0</v>
      </c>
      <c r="H43" s="4"/>
    </row>
    <row r="44" ht="34.95" customHeight="1" spans="1:8">
      <c r="A44" s="4">
        <v>40</v>
      </c>
      <c r="B44" s="4" t="s">
        <v>467</v>
      </c>
      <c r="C44" s="4" t="s">
        <v>474</v>
      </c>
      <c r="D44" s="4" t="s">
        <v>29</v>
      </c>
      <c r="E44" s="4">
        <v>1</v>
      </c>
      <c r="F44" s="4"/>
      <c r="G44" s="4">
        <f t="shared" si="1"/>
        <v>0</v>
      </c>
      <c r="H44" s="4"/>
    </row>
    <row r="45" ht="34.95" customHeight="1" spans="1:8">
      <c r="A45" s="4">
        <v>41</v>
      </c>
      <c r="B45" s="4" t="s">
        <v>467</v>
      </c>
      <c r="C45" s="4" t="s">
        <v>475</v>
      </c>
      <c r="D45" s="4" t="s">
        <v>29</v>
      </c>
      <c r="E45" s="4">
        <v>1</v>
      </c>
      <c r="F45" s="4"/>
      <c r="G45" s="4">
        <f t="shared" si="1"/>
        <v>0</v>
      </c>
      <c r="H45" s="4"/>
    </row>
    <row r="46" ht="34.95" customHeight="1" spans="1:8">
      <c r="A46" s="4">
        <v>42</v>
      </c>
      <c r="B46" s="4" t="s">
        <v>467</v>
      </c>
      <c r="C46" s="4" t="s">
        <v>476</v>
      </c>
      <c r="D46" s="4" t="s">
        <v>29</v>
      </c>
      <c r="E46" s="4">
        <v>1</v>
      </c>
      <c r="F46" s="4"/>
      <c r="G46" s="4">
        <f t="shared" si="1"/>
        <v>0</v>
      </c>
      <c r="H46" s="4"/>
    </row>
    <row r="47" ht="34.95" customHeight="1" spans="1:8">
      <c r="A47" s="4">
        <v>43</v>
      </c>
      <c r="B47" s="4" t="s">
        <v>467</v>
      </c>
      <c r="C47" s="4" t="s">
        <v>477</v>
      </c>
      <c r="D47" s="4" t="s">
        <v>29</v>
      </c>
      <c r="E47" s="4">
        <v>1</v>
      </c>
      <c r="F47" s="4"/>
      <c r="G47" s="4">
        <f t="shared" si="1"/>
        <v>0</v>
      </c>
      <c r="H47" s="4"/>
    </row>
    <row r="48" ht="34.95" customHeight="1" spans="1:8">
      <c r="A48" s="4">
        <v>44</v>
      </c>
      <c r="B48" s="4" t="s">
        <v>467</v>
      </c>
      <c r="C48" s="4" t="s">
        <v>478</v>
      </c>
      <c r="D48" s="4" t="s">
        <v>29</v>
      </c>
      <c r="E48" s="4">
        <v>1</v>
      </c>
      <c r="F48" s="4"/>
      <c r="G48" s="4">
        <f t="shared" si="1"/>
        <v>0</v>
      </c>
      <c r="H48" s="4"/>
    </row>
    <row r="49" s="3" customFormat="1" ht="34.95" customHeight="1" spans="1:8">
      <c r="A49" s="5" t="s">
        <v>56</v>
      </c>
      <c r="B49" s="6" t="s">
        <v>57</v>
      </c>
      <c r="C49" s="7"/>
      <c r="D49" s="5"/>
      <c r="E49" s="5"/>
      <c r="F49" s="5"/>
      <c r="G49" s="5">
        <f>G50+G68</f>
        <v>0</v>
      </c>
      <c r="H49" s="5"/>
    </row>
    <row r="50" s="3" customFormat="1" ht="34.95" customHeight="1" spans="1:8">
      <c r="A50" s="5" t="s">
        <v>365</v>
      </c>
      <c r="B50" s="6" t="s">
        <v>193</v>
      </c>
      <c r="C50" s="7"/>
      <c r="D50" s="5"/>
      <c r="E50" s="5"/>
      <c r="F50" s="5"/>
      <c r="G50" s="5">
        <f>SUM(G51:G67)</f>
        <v>0</v>
      </c>
      <c r="H50" s="5"/>
    </row>
    <row r="51" ht="34.95" customHeight="1" spans="1:8">
      <c r="A51" s="4">
        <v>1</v>
      </c>
      <c r="B51" s="4" t="s">
        <v>194</v>
      </c>
      <c r="C51" s="4" t="s">
        <v>195</v>
      </c>
      <c r="D51" s="4" t="s">
        <v>81</v>
      </c>
      <c r="E51" s="4">
        <v>73</v>
      </c>
      <c r="F51" s="4"/>
      <c r="G51" s="4">
        <f>E51*F51</f>
        <v>0</v>
      </c>
      <c r="H51" s="4"/>
    </row>
    <row r="52" ht="34.95" customHeight="1" spans="1:8">
      <c r="A52" s="4">
        <v>2</v>
      </c>
      <c r="B52" s="4" t="s">
        <v>194</v>
      </c>
      <c r="C52" s="4" t="s">
        <v>198</v>
      </c>
      <c r="D52" s="4" t="s">
        <v>81</v>
      </c>
      <c r="E52" s="4">
        <v>18</v>
      </c>
      <c r="F52" s="4"/>
      <c r="G52" s="4">
        <f t="shared" ref="G52:G67" si="2">E52*F52</f>
        <v>0</v>
      </c>
      <c r="H52" s="4"/>
    </row>
    <row r="53" ht="34.95" customHeight="1" spans="1:8">
      <c r="A53" s="4">
        <v>3</v>
      </c>
      <c r="B53" s="4" t="s">
        <v>194</v>
      </c>
      <c r="C53" s="4" t="s">
        <v>199</v>
      </c>
      <c r="D53" s="4" t="s">
        <v>81</v>
      </c>
      <c r="E53" s="4">
        <v>6</v>
      </c>
      <c r="F53" s="4"/>
      <c r="G53" s="4">
        <f t="shared" si="2"/>
        <v>0</v>
      </c>
      <c r="H53" s="4"/>
    </row>
    <row r="54" ht="34.95" customHeight="1" spans="1:8">
      <c r="A54" s="4">
        <v>4</v>
      </c>
      <c r="B54" s="4" t="s">
        <v>194</v>
      </c>
      <c r="C54" s="4" t="s">
        <v>200</v>
      </c>
      <c r="D54" s="4" t="s">
        <v>81</v>
      </c>
      <c r="E54" s="4">
        <v>1</v>
      </c>
      <c r="F54" s="4"/>
      <c r="G54" s="4">
        <f t="shared" si="2"/>
        <v>0</v>
      </c>
      <c r="H54" s="4"/>
    </row>
    <row r="55" ht="34.95" customHeight="1" spans="1:8">
      <c r="A55" s="4">
        <v>5</v>
      </c>
      <c r="B55" s="4" t="s">
        <v>58</v>
      </c>
      <c r="C55" s="4" t="s">
        <v>80</v>
      </c>
      <c r="D55" s="4" t="s">
        <v>60</v>
      </c>
      <c r="E55" s="4">
        <v>510.5</v>
      </c>
      <c r="F55" s="4"/>
      <c r="G55" s="4">
        <f t="shared" si="2"/>
        <v>0</v>
      </c>
      <c r="H55" s="4"/>
    </row>
    <row r="56" ht="34.95" customHeight="1" spans="1:8">
      <c r="A56" s="4">
        <v>6</v>
      </c>
      <c r="B56" s="4" t="s">
        <v>58</v>
      </c>
      <c r="C56" s="4" t="s">
        <v>59</v>
      </c>
      <c r="D56" s="4" t="s">
        <v>60</v>
      </c>
      <c r="E56" s="4">
        <v>214.5</v>
      </c>
      <c r="F56" s="4"/>
      <c r="G56" s="4">
        <f t="shared" si="2"/>
        <v>0</v>
      </c>
      <c r="H56" s="4"/>
    </row>
    <row r="57" ht="34.95" customHeight="1" spans="1:8">
      <c r="A57" s="4">
        <v>7</v>
      </c>
      <c r="B57" s="4" t="s">
        <v>58</v>
      </c>
      <c r="C57" s="4" t="s">
        <v>206</v>
      </c>
      <c r="D57" s="4" t="s">
        <v>60</v>
      </c>
      <c r="E57" s="4">
        <v>10</v>
      </c>
      <c r="F57" s="4"/>
      <c r="G57" s="4">
        <f t="shared" si="2"/>
        <v>0</v>
      </c>
      <c r="H57" s="4"/>
    </row>
    <row r="58" ht="34.95" customHeight="1" spans="1:8">
      <c r="A58" s="4">
        <v>8</v>
      </c>
      <c r="B58" s="4" t="s">
        <v>201</v>
      </c>
      <c r="C58" s="4">
        <v>6.4</v>
      </c>
      <c r="D58" s="4" t="s">
        <v>60</v>
      </c>
      <c r="E58" s="4">
        <v>505</v>
      </c>
      <c r="F58" s="4"/>
      <c r="G58" s="4">
        <f t="shared" si="2"/>
        <v>0</v>
      </c>
      <c r="H58" s="4"/>
    </row>
    <row r="59" ht="34.95" customHeight="1" spans="1:8">
      <c r="A59" s="4">
        <v>9</v>
      </c>
      <c r="B59" s="4" t="s">
        <v>201</v>
      </c>
      <c r="C59" s="4">
        <v>9.53</v>
      </c>
      <c r="D59" s="4" t="s">
        <v>60</v>
      </c>
      <c r="E59" s="4">
        <v>819</v>
      </c>
      <c r="F59" s="4"/>
      <c r="G59" s="4">
        <f t="shared" si="2"/>
        <v>0</v>
      </c>
      <c r="H59" s="4"/>
    </row>
    <row r="60" ht="34.95" customHeight="1" spans="1:8">
      <c r="A60" s="4">
        <v>10</v>
      </c>
      <c r="B60" s="4" t="s">
        <v>201</v>
      </c>
      <c r="C60" s="4">
        <v>12.7</v>
      </c>
      <c r="D60" s="4" t="s">
        <v>60</v>
      </c>
      <c r="E60" s="4">
        <v>638</v>
      </c>
      <c r="F60" s="14"/>
      <c r="G60" s="4">
        <f t="shared" si="2"/>
        <v>0</v>
      </c>
      <c r="H60" s="4"/>
    </row>
    <row r="61" ht="34.95" customHeight="1" spans="1:8">
      <c r="A61" s="4">
        <v>11</v>
      </c>
      <c r="B61" s="4" t="s">
        <v>201</v>
      </c>
      <c r="C61" s="4">
        <v>15.88</v>
      </c>
      <c r="D61" s="4" t="s">
        <v>60</v>
      </c>
      <c r="E61" s="4">
        <v>735.5</v>
      </c>
      <c r="F61" s="4"/>
      <c r="G61" s="4">
        <f t="shared" si="2"/>
        <v>0</v>
      </c>
      <c r="H61" s="4"/>
    </row>
    <row r="62" ht="34.95" customHeight="1" spans="1:8">
      <c r="A62" s="4">
        <v>12</v>
      </c>
      <c r="B62" s="4" t="s">
        <v>201</v>
      </c>
      <c r="C62" s="4">
        <v>19.05</v>
      </c>
      <c r="D62" s="4" t="s">
        <v>60</v>
      </c>
      <c r="E62" s="4">
        <v>199</v>
      </c>
      <c r="F62" s="4"/>
      <c r="G62" s="4">
        <f t="shared" si="2"/>
        <v>0</v>
      </c>
      <c r="H62" s="4"/>
    </row>
    <row r="63" ht="34.95" customHeight="1" spans="1:8">
      <c r="A63" s="4">
        <v>13</v>
      </c>
      <c r="B63" s="4" t="s">
        <v>201</v>
      </c>
      <c r="C63" s="4">
        <v>22.2</v>
      </c>
      <c r="D63" s="4" t="s">
        <v>60</v>
      </c>
      <c r="E63" s="4">
        <v>101.5</v>
      </c>
      <c r="F63" s="4"/>
      <c r="G63" s="4">
        <f t="shared" si="2"/>
        <v>0</v>
      </c>
      <c r="H63" s="4"/>
    </row>
    <row r="64" ht="34.95" customHeight="1" spans="1:8">
      <c r="A64" s="4">
        <v>14</v>
      </c>
      <c r="B64" s="4" t="s">
        <v>201</v>
      </c>
      <c r="C64" s="4">
        <v>25.4</v>
      </c>
      <c r="D64" s="4" t="s">
        <v>60</v>
      </c>
      <c r="E64" s="4">
        <v>128.5</v>
      </c>
      <c r="F64" s="4"/>
      <c r="G64" s="4">
        <f t="shared" si="2"/>
        <v>0</v>
      </c>
      <c r="H64" s="4"/>
    </row>
    <row r="65" ht="34.95" customHeight="1" spans="1:8">
      <c r="A65" s="4">
        <v>15</v>
      </c>
      <c r="B65" s="4" t="s">
        <v>201</v>
      </c>
      <c r="C65" s="4">
        <v>28.6</v>
      </c>
      <c r="D65" s="4" t="s">
        <v>60</v>
      </c>
      <c r="E65" s="4">
        <v>182</v>
      </c>
      <c r="F65" s="4"/>
      <c r="G65" s="4">
        <f t="shared" si="2"/>
        <v>0</v>
      </c>
      <c r="H65" s="4"/>
    </row>
    <row r="66" ht="34.95" customHeight="1" spans="1:8">
      <c r="A66" s="4">
        <v>16</v>
      </c>
      <c r="B66" s="4" t="s">
        <v>201</v>
      </c>
      <c r="C66" s="4">
        <v>38.1</v>
      </c>
      <c r="D66" s="4" t="s">
        <v>60</v>
      </c>
      <c r="E66" s="4">
        <v>40.5</v>
      </c>
      <c r="F66" s="4"/>
      <c r="G66" s="4">
        <f t="shared" si="2"/>
        <v>0</v>
      </c>
      <c r="H66" s="4"/>
    </row>
    <row r="67" ht="34.95" customHeight="1" spans="1:8">
      <c r="A67" s="4">
        <v>17</v>
      </c>
      <c r="B67" s="4" t="s">
        <v>202</v>
      </c>
      <c r="C67" s="4" t="s">
        <v>74</v>
      </c>
      <c r="D67" s="4" t="s">
        <v>75</v>
      </c>
      <c r="E67" s="4">
        <v>6.65</v>
      </c>
      <c r="F67" s="4"/>
      <c r="G67" s="4">
        <f t="shared" si="2"/>
        <v>0</v>
      </c>
      <c r="H67" s="4"/>
    </row>
    <row r="68" s="27" customFormat="1" ht="34.95" customHeight="1" spans="1:8">
      <c r="A68" s="5" t="s">
        <v>204</v>
      </c>
      <c r="B68" s="5" t="s">
        <v>216</v>
      </c>
      <c r="C68" s="5"/>
      <c r="D68" s="5"/>
      <c r="E68" s="5"/>
      <c r="F68" s="5"/>
      <c r="G68" s="5">
        <f>SUM(G69:G126)</f>
        <v>0</v>
      </c>
      <c r="H68" s="5"/>
    </row>
    <row r="69" ht="34.95" customHeight="1" spans="1:8">
      <c r="A69" s="4">
        <v>1</v>
      </c>
      <c r="B69" s="16" t="s">
        <v>382</v>
      </c>
      <c r="C69" s="16"/>
      <c r="D69" s="16" t="s">
        <v>383</v>
      </c>
      <c r="E69" s="16">
        <f>347+538</f>
        <v>885</v>
      </c>
      <c r="F69" s="16"/>
      <c r="G69" s="16">
        <f>E69*F69</f>
        <v>0</v>
      </c>
      <c r="H69" s="16"/>
    </row>
    <row r="70" ht="34.95" customHeight="1" spans="1:8">
      <c r="A70" s="4">
        <v>2</v>
      </c>
      <c r="B70" s="16" t="s">
        <v>221</v>
      </c>
      <c r="C70" s="31" t="s">
        <v>222</v>
      </c>
      <c r="D70" s="16" t="s">
        <v>383</v>
      </c>
      <c r="E70" s="16">
        <v>95.5</v>
      </c>
      <c r="F70" s="16"/>
      <c r="G70" s="16">
        <f>E70*F70</f>
        <v>0</v>
      </c>
      <c r="H70" s="16"/>
    </row>
    <row r="71" ht="34.95" customHeight="1" spans="1:8">
      <c r="A71" s="4">
        <v>3</v>
      </c>
      <c r="B71" s="16" t="s">
        <v>275</v>
      </c>
      <c r="C71" s="16" t="s">
        <v>479</v>
      </c>
      <c r="D71" s="16" t="s">
        <v>81</v>
      </c>
      <c r="E71" s="16">
        <v>70</v>
      </c>
      <c r="F71" s="16"/>
      <c r="G71" s="16">
        <f t="shared" ref="G71:G101" si="3">E71*F71</f>
        <v>0</v>
      </c>
      <c r="H71" s="16"/>
    </row>
    <row r="72" s="28" customFormat="1" ht="34.95" customHeight="1" spans="1:8">
      <c r="A72" s="4">
        <v>4</v>
      </c>
      <c r="B72" s="16" t="s">
        <v>275</v>
      </c>
      <c r="C72" s="16" t="s">
        <v>240</v>
      </c>
      <c r="D72" s="16" t="s">
        <v>81</v>
      </c>
      <c r="E72" s="16">
        <v>21</v>
      </c>
      <c r="F72" s="16"/>
      <c r="G72" s="16">
        <f t="shared" si="3"/>
        <v>0</v>
      </c>
      <c r="H72" s="16"/>
    </row>
    <row r="73" ht="34.95" customHeight="1" spans="1:8">
      <c r="A73" s="4">
        <v>5</v>
      </c>
      <c r="B73" s="16" t="s">
        <v>275</v>
      </c>
      <c r="C73" s="16" t="s">
        <v>480</v>
      </c>
      <c r="D73" s="16" t="s">
        <v>81</v>
      </c>
      <c r="E73" s="16">
        <v>17</v>
      </c>
      <c r="F73" s="16"/>
      <c r="G73" s="16">
        <f t="shared" si="3"/>
        <v>0</v>
      </c>
      <c r="H73" s="16"/>
    </row>
    <row r="74" ht="34.95" customHeight="1" spans="1:8">
      <c r="A74" s="4">
        <v>6</v>
      </c>
      <c r="B74" s="16" t="s">
        <v>267</v>
      </c>
      <c r="C74" s="16" t="s">
        <v>257</v>
      </c>
      <c r="D74" s="16" t="s">
        <v>81</v>
      </c>
      <c r="E74" s="16">
        <v>60</v>
      </c>
      <c r="F74" s="16"/>
      <c r="G74" s="16">
        <f t="shared" si="3"/>
        <v>0</v>
      </c>
      <c r="H74" s="16"/>
    </row>
    <row r="75" ht="34.95" customHeight="1" spans="1:8">
      <c r="A75" s="4">
        <v>7</v>
      </c>
      <c r="B75" s="16" t="s">
        <v>267</v>
      </c>
      <c r="C75" s="16" t="s">
        <v>260</v>
      </c>
      <c r="D75" s="16" t="s">
        <v>81</v>
      </c>
      <c r="E75" s="16">
        <v>10</v>
      </c>
      <c r="F75" s="16"/>
      <c r="G75" s="16">
        <f t="shared" si="3"/>
        <v>0</v>
      </c>
      <c r="H75" s="16"/>
    </row>
    <row r="76" s="28" customFormat="1" ht="34.95" customHeight="1" spans="1:8">
      <c r="A76" s="4">
        <v>8</v>
      </c>
      <c r="B76" s="16" t="s">
        <v>267</v>
      </c>
      <c r="C76" s="16" t="s">
        <v>263</v>
      </c>
      <c r="D76" s="16" t="s">
        <v>81</v>
      </c>
      <c r="E76" s="16">
        <v>21</v>
      </c>
      <c r="F76" s="16"/>
      <c r="G76" s="16">
        <f t="shared" si="3"/>
        <v>0</v>
      </c>
      <c r="H76" s="16"/>
    </row>
    <row r="77" ht="34.95" customHeight="1" spans="1:8">
      <c r="A77" s="4">
        <v>9</v>
      </c>
      <c r="B77" s="16" t="s">
        <v>267</v>
      </c>
      <c r="C77" s="16" t="s">
        <v>481</v>
      </c>
      <c r="D77" s="16" t="s">
        <v>81</v>
      </c>
      <c r="E77" s="16">
        <v>17</v>
      </c>
      <c r="F77" s="16"/>
      <c r="G77" s="16">
        <f t="shared" si="3"/>
        <v>0</v>
      </c>
      <c r="H77" s="16"/>
    </row>
    <row r="78" ht="34.95" customHeight="1" spans="1:8">
      <c r="A78" s="4">
        <v>10</v>
      </c>
      <c r="B78" s="16" t="s">
        <v>482</v>
      </c>
      <c r="C78" s="16" t="s">
        <v>227</v>
      </c>
      <c r="D78" s="16" t="s">
        <v>81</v>
      </c>
      <c r="E78" s="16">
        <v>8</v>
      </c>
      <c r="F78" s="16"/>
      <c r="G78" s="16">
        <f t="shared" si="3"/>
        <v>0</v>
      </c>
      <c r="H78" s="16"/>
    </row>
    <row r="79" ht="34.95" customHeight="1" spans="1:8">
      <c r="A79" s="4">
        <v>11</v>
      </c>
      <c r="B79" s="16" t="s">
        <v>482</v>
      </c>
      <c r="C79" s="16" t="s">
        <v>230</v>
      </c>
      <c r="D79" s="16" t="s">
        <v>81</v>
      </c>
      <c r="E79" s="16">
        <v>9</v>
      </c>
      <c r="F79" s="16"/>
      <c r="G79" s="16">
        <f t="shared" si="3"/>
        <v>0</v>
      </c>
      <c r="H79" s="16"/>
    </row>
    <row r="80" ht="34.95" customHeight="1" spans="1:8">
      <c r="A80" s="4">
        <v>12</v>
      </c>
      <c r="B80" s="16" t="s">
        <v>482</v>
      </c>
      <c r="C80" s="16" t="s">
        <v>234</v>
      </c>
      <c r="D80" s="16" t="s">
        <v>81</v>
      </c>
      <c r="E80" s="16">
        <v>6</v>
      </c>
      <c r="F80" s="16"/>
      <c r="G80" s="16">
        <f t="shared" si="3"/>
        <v>0</v>
      </c>
      <c r="H80" s="16"/>
    </row>
    <row r="81" ht="34.95" customHeight="1" spans="1:8">
      <c r="A81" s="4">
        <v>13</v>
      </c>
      <c r="B81" s="16" t="s">
        <v>482</v>
      </c>
      <c r="C81" s="16" t="s">
        <v>257</v>
      </c>
      <c r="D81" s="16" t="s">
        <v>81</v>
      </c>
      <c r="E81" s="16">
        <v>3</v>
      </c>
      <c r="F81" s="16"/>
      <c r="G81" s="16">
        <f t="shared" si="3"/>
        <v>0</v>
      </c>
      <c r="H81" s="16"/>
    </row>
    <row r="82" ht="34.95" customHeight="1" spans="1:8">
      <c r="A82" s="4">
        <v>14</v>
      </c>
      <c r="B82" s="16" t="s">
        <v>482</v>
      </c>
      <c r="C82" s="16" t="s">
        <v>237</v>
      </c>
      <c r="D82" s="16" t="s">
        <v>81</v>
      </c>
      <c r="E82" s="16">
        <v>1</v>
      </c>
      <c r="F82" s="16"/>
      <c r="G82" s="16">
        <f t="shared" si="3"/>
        <v>0</v>
      </c>
      <c r="H82" s="16"/>
    </row>
    <row r="83" ht="34.95" customHeight="1" spans="1:8">
      <c r="A83" s="4">
        <v>15</v>
      </c>
      <c r="B83" s="16" t="s">
        <v>482</v>
      </c>
      <c r="C83" s="16" t="s">
        <v>235</v>
      </c>
      <c r="D83" s="16" t="s">
        <v>81</v>
      </c>
      <c r="E83" s="16">
        <v>1</v>
      </c>
      <c r="F83" s="16"/>
      <c r="G83" s="16">
        <f t="shared" si="3"/>
        <v>0</v>
      </c>
      <c r="H83" s="16"/>
    </row>
    <row r="84" ht="34.95" customHeight="1" spans="1:8">
      <c r="A84" s="4">
        <v>16</v>
      </c>
      <c r="B84" s="16" t="s">
        <v>482</v>
      </c>
      <c r="C84" s="16" t="s">
        <v>233</v>
      </c>
      <c r="D84" s="16" t="s">
        <v>81</v>
      </c>
      <c r="E84" s="16">
        <v>1</v>
      </c>
      <c r="F84" s="16"/>
      <c r="G84" s="16">
        <f t="shared" si="3"/>
        <v>0</v>
      </c>
      <c r="H84" s="16"/>
    </row>
    <row r="85" ht="34.95" customHeight="1" spans="1:8">
      <c r="A85" s="4">
        <v>17</v>
      </c>
      <c r="B85" s="16" t="s">
        <v>286</v>
      </c>
      <c r="C85" s="16" t="s">
        <v>483</v>
      </c>
      <c r="D85" s="16" t="s">
        <v>81</v>
      </c>
      <c r="E85" s="16">
        <v>1</v>
      </c>
      <c r="F85" s="16"/>
      <c r="G85" s="16">
        <f t="shared" si="3"/>
        <v>0</v>
      </c>
      <c r="H85" s="16"/>
    </row>
    <row r="86" ht="34.95" customHeight="1" spans="1:8">
      <c r="A86" s="4">
        <v>18</v>
      </c>
      <c r="B86" s="16" t="s">
        <v>286</v>
      </c>
      <c r="C86" s="16" t="s">
        <v>484</v>
      </c>
      <c r="D86" s="16" t="s">
        <v>81</v>
      </c>
      <c r="E86" s="16">
        <v>1</v>
      </c>
      <c r="F86" s="16"/>
      <c r="G86" s="16">
        <f t="shared" si="3"/>
        <v>0</v>
      </c>
      <c r="H86" s="16"/>
    </row>
    <row r="87" ht="34.95" customHeight="1" spans="1:8">
      <c r="A87" s="4">
        <v>19</v>
      </c>
      <c r="B87" s="16" t="s">
        <v>286</v>
      </c>
      <c r="C87" s="16" t="s">
        <v>485</v>
      </c>
      <c r="D87" s="16" t="s">
        <v>81</v>
      </c>
      <c r="E87" s="16">
        <v>1</v>
      </c>
      <c r="F87" s="16"/>
      <c r="G87" s="16">
        <f t="shared" si="3"/>
        <v>0</v>
      </c>
      <c r="H87" s="16"/>
    </row>
    <row r="88" ht="34.95" customHeight="1" spans="1:8">
      <c r="A88" s="4">
        <v>20</v>
      </c>
      <c r="B88" s="16" t="s">
        <v>286</v>
      </c>
      <c r="C88" s="16" t="s">
        <v>486</v>
      </c>
      <c r="D88" s="16" t="s">
        <v>81</v>
      </c>
      <c r="E88" s="16">
        <v>1</v>
      </c>
      <c r="F88" s="16"/>
      <c r="G88" s="16">
        <f t="shared" si="3"/>
        <v>0</v>
      </c>
      <c r="H88" s="16"/>
    </row>
    <row r="89" ht="34.95" customHeight="1" spans="1:8">
      <c r="A89" s="4">
        <v>21</v>
      </c>
      <c r="B89" s="16" t="s">
        <v>286</v>
      </c>
      <c r="C89" s="16" t="s">
        <v>487</v>
      </c>
      <c r="D89" s="16" t="s">
        <v>81</v>
      </c>
      <c r="E89" s="16">
        <v>2</v>
      </c>
      <c r="F89" s="16"/>
      <c r="G89" s="16">
        <f t="shared" si="3"/>
        <v>0</v>
      </c>
      <c r="H89" s="16"/>
    </row>
    <row r="90" ht="34.95" customHeight="1" spans="1:8">
      <c r="A90" s="4">
        <v>22</v>
      </c>
      <c r="B90" s="16" t="s">
        <v>488</v>
      </c>
      <c r="C90" s="16" t="s">
        <v>263</v>
      </c>
      <c r="D90" s="16" t="s">
        <v>81</v>
      </c>
      <c r="E90" s="16">
        <v>1</v>
      </c>
      <c r="F90" s="16"/>
      <c r="G90" s="16">
        <f t="shared" si="3"/>
        <v>0</v>
      </c>
      <c r="H90" s="16"/>
    </row>
    <row r="91" ht="34.95" customHeight="1" spans="1:8">
      <c r="A91" s="4">
        <v>23</v>
      </c>
      <c r="B91" s="16" t="s">
        <v>488</v>
      </c>
      <c r="C91" s="16" t="s">
        <v>398</v>
      </c>
      <c r="D91" s="16" t="s">
        <v>81</v>
      </c>
      <c r="E91" s="16">
        <v>1</v>
      </c>
      <c r="F91" s="16"/>
      <c r="G91" s="16">
        <f t="shared" si="3"/>
        <v>0</v>
      </c>
      <c r="H91" s="16"/>
    </row>
    <row r="92" ht="34.95" customHeight="1" spans="1:8">
      <c r="A92" s="4">
        <v>24</v>
      </c>
      <c r="B92" s="16" t="s">
        <v>488</v>
      </c>
      <c r="C92" s="16" t="s">
        <v>489</v>
      </c>
      <c r="D92" s="16" t="s">
        <v>81</v>
      </c>
      <c r="E92" s="16">
        <v>1</v>
      </c>
      <c r="F92" s="16"/>
      <c r="G92" s="16">
        <f t="shared" si="3"/>
        <v>0</v>
      </c>
      <c r="H92" s="16"/>
    </row>
    <row r="93" ht="34.95" customHeight="1" spans="1:8">
      <c r="A93" s="4">
        <v>25</v>
      </c>
      <c r="B93" s="16" t="s">
        <v>488</v>
      </c>
      <c r="C93" s="16" t="s">
        <v>243</v>
      </c>
      <c r="D93" s="16" t="s">
        <v>81</v>
      </c>
      <c r="E93" s="16">
        <v>2</v>
      </c>
      <c r="F93" s="16"/>
      <c r="G93" s="16">
        <f t="shared" si="3"/>
        <v>0</v>
      </c>
      <c r="H93" s="16"/>
    </row>
    <row r="94" ht="34.95" customHeight="1" spans="1:8">
      <c r="A94" s="4">
        <v>26</v>
      </c>
      <c r="B94" s="16" t="s">
        <v>225</v>
      </c>
      <c r="C94" s="16" t="s">
        <v>393</v>
      </c>
      <c r="D94" s="16" t="s">
        <v>81</v>
      </c>
      <c r="E94" s="16">
        <v>1</v>
      </c>
      <c r="F94" s="16"/>
      <c r="G94" s="16">
        <f t="shared" si="3"/>
        <v>0</v>
      </c>
      <c r="H94" s="16"/>
    </row>
    <row r="95" ht="34.95" customHeight="1" spans="1:8">
      <c r="A95" s="4">
        <v>27</v>
      </c>
      <c r="B95" s="16" t="s">
        <v>225</v>
      </c>
      <c r="C95" s="16" t="s">
        <v>236</v>
      </c>
      <c r="D95" s="16" t="s">
        <v>81</v>
      </c>
      <c r="E95" s="16">
        <v>2</v>
      </c>
      <c r="F95" s="16"/>
      <c r="G95" s="16">
        <f t="shared" si="3"/>
        <v>0</v>
      </c>
      <c r="H95" s="16"/>
    </row>
    <row r="96" ht="34.95" customHeight="1" spans="1:8">
      <c r="A96" s="4">
        <v>28</v>
      </c>
      <c r="B96" s="16" t="s">
        <v>225</v>
      </c>
      <c r="C96" s="16" t="s">
        <v>394</v>
      </c>
      <c r="D96" s="16" t="s">
        <v>81</v>
      </c>
      <c r="E96" s="16">
        <v>2</v>
      </c>
      <c r="F96" s="16"/>
      <c r="G96" s="16">
        <f t="shared" si="3"/>
        <v>0</v>
      </c>
      <c r="H96" s="16"/>
    </row>
    <row r="97" ht="34.95" customHeight="1" spans="1:8">
      <c r="A97" s="4">
        <v>29</v>
      </c>
      <c r="B97" s="16" t="s">
        <v>225</v>
      </c>
      <c r="C97" s="16" t="s">
        <v>242</v>
      </c>
      <c r="D97" s="16" t="s">
        <v>81</v>
      </c>
      <c r="E97" s="16">
        <v>1</v>
      </c>
      <c r="F97" s="16"/>
      <c r="G97" s="16">
        <f t="shared" si="3"/>
        <v>0</v>
      </c>
      <c r="H97" s="16"/>
    </row>
    <row r="98" ht="34.95" customHeight="1" spans="1:8">
      <c r="A98" s="4">
        <v>30</v>
      </c>
      <c r="B98" s="16" t="s">
        <v>225</v>
      </c>
      <c r="C98" s="16" t="s">
        <v>398</v>
      </c>
      <c r="D98" s="16" t="s">
        <v>81</v>
      </c>
      <c r="E98" s="16">
        <v>1</v>
      </c>
      <c r="F98" s="16"/>
      <c r="G98" s="16">
        <f t="shared" si="3"/>
        <v>0</v>
      </c>
      <c r="H98" s="16"/>
    </row>
    <row r="99" ht="34.95" customHeight="1" spans="1:8">
      <c r="A99" s="4">
        <v>31</v>
      </c>
      <c r="B99" s="16" t="s">
        <v>225</v>
      </c>
      <c r="C99" s="16" t="s">
        <v>243</v>
      </c>
      <c r="D99" s="16" t="s">
        <v>81</v>
      </c>
      <c r="E99" s="16">
        <v>2</v>
      </c>
      <c r="F99" s="16"/>
      <c r="G99" s="16">
        <f t="shared" si="3"/>
        <v>0</v>
      </c>
      <c r="H99" s="16"/>
    </row>
    <row r="100" ht="34.95" customHeight="1" spans="1:8">
      <c r="A100" s="4">
        <v>32</v>
      </c>
      <c r="B100" s="16" t="s">
        <v>490</v>
      </c>
      <c r="C100" s="16" t="s">
        <v>236</v>
      </c>
      <c r="D100" s="16" t="s">
        <v>81</v>
      </c>
      <c r="E100" s="16">
        <v>1</v>
      </c>
      <c r="F100" s="16"/>
      <c r="G100" s="16">
        <f t="shared" si="3"/>
        <v>0</v>
      </c>
      <c r="H100" s="16"/>
    </row>
    <row r="101" ht="34.95" customHeight="1" spans="1:8">
      <c r="A101" s="4">
        <v>33</v>
      </c>
      <c r="B101" s="16" t="s">
        <v>490</v>
      </c>
      <c r="C101" s="16" t="s">
        <v>263</v>
      </c>
      <c r="D101" s="16" t="s">
        <v>81</v>
      </c>
      <c r="E101" s="16">
        <v>4</v>
      </c>
      <c r="F101" s="16"/>
      <c r="G101" s="16">
        <f t="shared" si="3"/>
        <v>0</v>
      </c>
      <c r="H101" s="16"/>
    </row>
    <row r="102" ht="34.95" customHeight="1" spans="1:8">
      <c r="A102" s="4">
        <v>34</v>
      </c>
      <c r="B102" s="16" t="s">
        <v>490</v>
      </c>
      <c r="C102" s="16" t="s">
        <v>394</v>
      </c>
      <c r="D102" s="16" t="s">
        <v>81</v>
      </c>
      <c r="E102" s="16">
        <v>1</v>
      </c>
      <c r="F102" s="16"/>
      <c r="G102" s="16">
        <f t="shared" ref="G102:G126" si="4">E102*F102</f>
        <v>0</v>
      </c>
      <c r="H102" s="16"/>
    </row>
    <row r="103" ht="34.95" customHeight="1" spans="1:8">
      <c r="A103" s="4">
        <v>35</v>
      </c>
      <c r="B103" s="16" t="s">
        <v>490</v>
      </c>
      <c r="C103" s="16" t="s">
        <v>265</v>
      </c>
      <c r="D103" s="16" t="s">
        <v>81</v>
      </c>
      <c r="E103" s="16">
        <v>1</v>
      </c>
      <c r="F103" s="16"/>
      <c r="G103" s="16">
        <f t="shared" si="4"/>
        <v>0</v>
      </c>
      <c r="H103" s="16"/>
    </row>
    <row r="104" ht="34.95" customHeight="1" spans="1:8">
      <c r="A104" s="4">
        <v>36</v>
      </c>
      <c r="B104" s="16" t="s">
        <v>490</v>
      </c>
      <c r="C104" s="16" t="s">
        <v>242</v>
      </c>
      <c r="D104" s="16" t="s">
        <v>81</v>
      </c>
      <c r="E104" s="16">
        <v>1</v>
      </c>
      <c r="F104" s="16"/>
      <c r="G104" s="16">
        <f t="shared" si="4"/>
        <v>0</v>
      </c>
      <c r="H104" s="16"/>
    </row>
    <row r="105" ht="34.95" customHeight="1" spans="1:8">
      <c r="A105" s="4">
        <v>37</v>
      </c>
      <c r="B105" s="16" t="s">
        <v>490</v>
      </c>
      <c r="C105" s="16" t="s">
        <v>398</v>
      </c>
      <c r="D105" s="16" t="s">
        <v>81</v>
      </c>
      <c r="E105" s="16">
        <v>1</v>
      </c>
      <c r="F105" s="16"/>
      <c r="G105" s="16">
        <f t="shared" si="4"/>
        <v>0</v>
      </c>
      <c r="H105" s="16"/>
    </row>
    <row r="106" ht="34.95" customHeight="1" spans="1:8">
      <c r="A106" s="4">
        <v>38</v>
      </c>
      <c r="B106" s="16" t="s">
        <v>490</v>
      </c>
      <c r="C106" s="16" t="s">
        <v>491</v>
      </c>
      <c r="D106" s="16" t="s">
        <v>81</v>
      </c>
      <c r="E106" s="16">
        <v>1</v>
      </c>
      <c r="F106" s="16"/>
      <c r="G106" s="16">
        <f t="shared" si="4"/>
        <v>0</v>
      </c>
      <c r="H106" s="16"/>
    </row>
    <row r="107" ht="34.95" customHeight="1" spans="1:8">
      <c r="A107" s="4">
        <v>39</v>
      </c>
      <c r="B107" s="16" t="s">
        <v>492</v>
      </c>
      <c r="C107" s="16" t="s">
        <v>227</v>
      </c>
      <c r="D107" s="16" t="s">
        <v>81</v>
      </c>
      <c r="E107" s="16">
        <v>8</v>
      </c>
      <c r="F107" s="16"/>
      <c r="G107" s="16">
        <f t="shared" si="4"/>
        <v>0</v>
      </c>
      <c r="H107" s="16"/>
    </row>
    <row r="108" ht="34.95" customHeight="1" spans="1:8">
      <c r="A108" s="4">
        <v>40</v>
      </c>
      <c r="B108" s="16" t="s">
        <v>492</v>
      </c>
      <c r="C108" s="16" t="s">
        <v>229</v>
      </c>
      <c r="D108" s="16" t="s">
        <v>81</v>
      </c>
      <c r="E108" s="16">
        <v>5</v>
      </c>
      <c r="F108" s="16"/>
      <c r="G108" s="16">
        <f t="shared" si="4"/>
        <v>0</v>
      </c>
      <c r="H108" s="16"/>
    </row>
    <row r="109" ht="34.95" customHeight="1" spans="1:8">
      <c r="A109" s="4">
        <v>41</v>
      </c>
      <c r="B109" s="16" t="s">
        <v>492</v>
      </c>
      <c r="C109" s="16" t="s">
        <v>232</v>
      </c>
      <c r="D109" s="16" t="s">
        <v>81</v>
      </c>
      <c r="E109" s="16">
        <v>9</v>
      </c>
      <c r="F109" s="16"/>
      <c r="G109" s="16">
        <f t="shared" si="4"/>
        <v>0</v>
      </c>
      <c r="H109" s="16"/>
    </row>
    <row r="110" ht="34.95" customHeight="1" spans="1:8">
      <c r="A110" s="4">
        <v>42</v>
      </c>
      <c r="B110" s="16" t="s">
        <v>492</v>
      </c>
      <c r="C110" s="16" t="s">
        <v>233</v>
      </c>
      <c r="D110" s="16" t="s">
        <v>81</v>
      </c>
      <c r="E110" s="16">
        <v>1</v>
      </c>
      <c r="F110" s="16"/>
      <c r="G110" s="16">
        <f t="shared" si="4"/>
        <v>0</v>
      </c>
      <c r="H110" s="16"/>
    </row>
    <row r="111" ht="34.95" customHeight="1" spans="1:8">
      <c r="A111" s="4">
        <v>43</v>
      </c>
      <c r="B111" s="16" t="s">
        <v>492</v>
      </c>
      <c r="C111" s="16" t="s">
        <v>393</v>
      </c>
      <c r="D111" s="16" t="s">
        <v>81</v>
      </c>
      <c r="E111" s="16">
        <v>6</v>
      </c>
      <c r="F111" s="16"/>
      <c r="G111" s="16">
        <f t="shared" si="4"/>
        <v>0</v>
      </c>
      <c r="H111" s="16"/>
    </row>
    <row r="112" ht="34.95" customHeight="1" spans="1:8">
      <c r="A112" s="4">
        <v>44</v>
      </c>
      <c r="B112" s="16" t="s">
        <v>492</v>
      </c>
      <c r="C112" s="16" t="s">
        <v>235</v>
      </c>
      <c r="D112" s="16" t="s">
        <v>81</v>
      </c>
      <c r="E112" s="16">
        <v>2</v>
      </c>
      <c r="F112" s="16"/>
      <c r="G112" s="16">
        <f t="shared" si="4"/>
        <v>0</v>
      </c>
      <c r="H112" s="16"/>
    </row>
    <row r="113" ht="34.95" customHeight="1" spans="1:8">
      <c r="A113" s="4">
        <v>45</v>
      </c>
      <c r="B113" s="16" t="s">
        <v>492</v>
      </c>
      <c r="C113" s="16" t="s">
        <v>236</v>
      </c>
      <c r="D113" s="16" t="s">
        <v>81</v>
      </c>
      <c r="E113" s="16">
        <v>4</v>
      </c>
      <c r="F113" s="16"/>
      <c r="G113" s="16">
        <f t="shared" si="4"/>
        <v>0</v>
      </c>
      <c r="H113" s="16"/>
    </row>
    <row r="114" ht="34.95" customHeight="1" spans="1:8">
      <c r="A114" s="4">
        <v>46</v>
      </c>
      <c r="B114" s="16" t="s">
        <v>492</v>
      </c>
      <c r="C114" s="16" t="s">
        <v>237</v>
      </c>
      <c r="D114" s="16" t="s">
        <v>81</v>
      </c>
      <c r="E114" s="16">
        <v>1</v>
      </c>
      <c r="F114" s="16"/>
      <c r="G114" s="16">
        <f t="shared" si="4"/>
        <v>0</v>
      </c>
      <c r="H114" s="16"/>
    </row>
    <row r="115" ht="34.95" customHeight="1" spans="1:8">
      <c r="A115" s="4">
        <v>47</v>
      </c>
      <c r="B115" s="4" t="s">
        <v>493</v>
      </c>
      <c r="C115" s="16" t="s">
        <v>227</v>
      </c>
      <c r="D115" s="16" t="s">
        <v>81</v>
      </c>
      <c r="E115" s="16">
        <v>34</v>
      </c>
      <c r="F115" s="16"/>
      <c r="G115" s="16">
        <f t="shared" si="4"/>
        <v>0</v>
      </c>
      <c r="H115" s="16"/>
    </row>
    <row r="116" ht="34.95" customHeight="1" spans="1:8">
      <c r="A116" s="4">
        <v>48</v>
      </c>
      <c r="B116" s="4" t="s">
        <v>493</v>
      </c>
      <c r="C116" s="16" t="s">
        <v>229</v>
      </c>
      <c r="D116" s="16" t="s">
        <v>81</v>
      </c>
      <c r="E116" s="16">
        <v>4</v>
      </c>
      <c r="F116" s="16"/>
      <c r="G116" s="16">
        <f t="shared" si="4"/>
        <v>0</v>
      </c>
      <c r="H116" s="16"/>
    </row>
    <row r="117" ht="34.95" customHeight="1" spans="1:8">
      <c r="A117" s="4">
        <v>49</v>
      </c>
      <c r="B117" s="4" t="s">
        <v>493</v>
      </c>
      <c r="C117" s="16" t="s">
        <v>232</v>
      </c>
      <c r="D117" s="16" t="s">
        <v>81</v>
      </c>
      <c r="E117" s="16">
        <v>5</v>
      </c>
      <c r="F117" s="16"/>
      <c r="G117" s="16">
        <f t="shared" si="4"/>
        <v>0</v>
      </c>
      <c r="H117" s="16"/>
    </row>
    <row r="118" ht="34.95" customHeight="1" spans="1:8">
      <c r="A118" s="4">
        <v>50</v>
      </c>
      <c r="B118" s="4" t="s">
        <v>493</v>
      </c>
      <c r="C118" s="16" t="s">
        <v>233</v>
      </c>
      <c r="D118" s="16" t="s">
        <v>81</v>
      </c>
      <c r="E118" s="16">
        <v>6</v>
      </c>
      <c r="F118" s="16"/>
      <c r="G118" s="16">
        <f t="shared" si="4"/>
        <v>0</v>
      </c>
      <c r="H118" s="16"/>
    </row>
    <row r="119" ht="34.95" customHeight="1" spans="1:8">
      <c r="A119" s="4">
        <v>51</v>
      </c>
      <c r="B119" s="4" t="s">
        <v>493</v>
      </c>
      <c r="C119" s="16" t="s">
        <v>393</v>
      </c>
      <c r="D119" s="16" t="s">
        <v>81</v>
      </c>
      <c r="E119" s="16">
        <v>1</v>
      </c>
      <c r="F119" s="16"/>
      <c r="G119" s="16">
        <f t="shared" si="4"/>
        <v>0</v>
      </c>
      <c r="H119" s="16"/>
    </row>
    <row r="120" ht="34.95" customHeight="1" spans="1:8">
      <c r="A120" s="4">
        <v>52</v>
      </c>
      <c r="B120" s="4" t="s">
        <v>493</v>
      </c>
      <c r="C120" s="16" t="s">
        <v>235</v>
      </c>
      <c r="D120" s="16" t="s">
        <v>81</v>
      </c>
      <c r="E120" s="16">
        <v>12</v>
      </c>
      <c r="F120" s="16"/>
      <c r="G120" s="16">
        <f t="shared" si="4"/>
        <v>0</v>
      </c>
      <c r="H120" s="16"/>
    </row>
    <row r="121" ht="34.95" customHeight="1" spans="1:8">
      <c r="A121" s="4">
        <v>53</v>
      </c>
      <c r="B121" s="16" t="s">
        <v>279</v>
      </c>
      <c r="C121" s="16" t="s">
        <v>263</v>
      </c>
      <c r="D121" s="16" t="s">
        <v>81</v>
      </c>
      <c r="E121" s="16">
        <v>5</v>
      </c>
      <c r="F121" s="16"/>
      <c r="G121" s="16">
        <f t="shared" si="4"/>
        <v>0</v>
      </c>
      <c r="H121" s="16"/>
    </row>
    <row r="122" ht="34.95" customHeight="1" spans="1:8">
      <c r="A122" s="4">
        <v>54</v>
      </c>
      <c r="B122" s="16" t="s">
        <v>279</v>
      </c>
      <c r="C122" s="16" t="s">
        <v>265</v>
      </c>
      <c r="D122" s="16" t="s">
        <v>81</v>
      </c>
      <c r="E122" s="16">
        <v>2</v>
      </c>
      <c r="F122" s="16"/>
      <c r="G122" s="16">
        <f t="shared" si="4"/>
        <v>0</v>
      </c>
      <c r="H122" s="16"/>
    </row>
    <row r="123" ht="34.95" customHeight="1" spans="1:8">
      <c r="A123" s="4">
        <v>55</v>
      </c>
      <c r="B123" s="16" t="s">
        <v>279</v>
      </c>
      <c r="C123" s="16" t="s">
        <v>494</v>
      </c>
      <c r="D123" s="16" t="s">
        <v>81</v>
      </c>
      <c r="E123" s="16">
        <v>1</v>
      </c>
      <c r="F123" s="16"/>
      <c r="G123" s="16">
        <f t="shared" si="4"/>
        <v>0</v>
      </c>
      <c r="H123" s="16"/>
    </row>
    <row r="124" ht="34.95" customHeight="1" spans="1:8">
      <c r="A124" s="4">
        <v>56</v>
      </c>
      <c r="B124" s="16" t="s">
        <v>279</v>
      </c>
      <c r="C124" s="16" t="s">
        <v>491</v>
      </c>
      <c r="D124" s="16" t="s">
        <v>81</v>
      </c>
      <c r="E124" s="16">
        <v>1</v>
      </c>
      <c r="F124" s="16"/>
      <c r="G124" s="16">
        <f t="shared" si="4"/>
        <v>0</v>
      </c>
      <c r="H124" s="16"/>
    </row>
    <row r="125" ht="34.95" customHeight="1" spans="1:8">
      <c r="A125" s="4">
        <v>57</v>
      </c>
      <c r="B125" s="16" t="s">
        <v>279</v>
      </c>
      <c r="C125" s="16" t="s">
        <v>495</v>
      </c>
      <c r="D125" s="16" t="s">
        <v>81</v>
      </c>
      <c r="E125" s="16">
        <v>1</v>
      </c>
      <c r="F125" s="16"/>
      <c r="G125" s="16">
        <f t="shared" si="4"/>
        <v>0</v>
      </c>
      <c r="H125" s="16"/>
    </row>
    <row r="126" ht="34.95" customHeight="1" spans="1:8">
      <c r="A126" s="4">
        <v>58</v>
      </c>
      <c r="B126" s="16" t="s">
        <v>384</v>
      </c>
      <c r="C126" s="16" t="s">
        <v>385</v>
      </c>
      <c r="D126" s="16" t="s">
        <v>203</v>
      </c>
      <c r="E126" s="16">
        <v>9.5</v>
      </c>
      <c r="F126" s="16"/>
      <c r="G126" s="16">
        <f t="shared" si="4"/>
        <v>0</v>
      </c>
      <c r="H126" s="16"/>
    </row>
  </sheetData>
  <mergeCells count="4">
    <mergeCell ref="A1:H1"/>
    <mergeCell ref="B49:C49"/>
    <mergeCell ref="B50:C50"/>
    <mergeCell ref="B68:C68"/>
  </mergeCells>
  <pageMargins left="0.751388888888889" right="0.751388888888889" top="1" bottom="1" header="0.5" footer="0.5"/>
  <pageSetup paperSize="9" scale="84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opLeftCell="A36" workbookViewId="0">
      <selection activeCell="H5" sqref="H5:H9"/>
    </sheetView>
  </sheetViews>
  <sheetFormatPr defaultColWidth="8.89166666666667" defaultRowHeight="34.95" customHeight="1" outlineLevelCol="7"/>
  <cols>
    <col min="1" max="1" width="8.89166666666667" style="21"/>
    <col min="2" max="2" width="14.225" style="21" customWidth="1"/>
    <col min="3" max="3" width="17.6666666666667" style="21" customWidth="1"/>
    <col min="4" max="6" width="8.89166666666667" style="21"/>
    <col min="7" max="7" width="14.3333333333333" style="21"/>
    <col min="8" max="16384" width="8.89166666666667" style="21"/>
  </cols>
  <sheetData>
    <row r="1" customHeight="1" spans="1:8">
      <c r="A1" s="5" t="s">
        <v>496</v>
      </c>
      <c r="B1" s="5"/>
      <c r="C1" s="5"/>
      <c r="D1" s="5"/>
      <c r="E1" s="5"/>
      <c r="F1" s="5"/>
      <c r="G1" s="5"/>
      <c r="H1" s="5"/>
    </row>
    <row r="2" customHeight="1" spans="1:8">
      <c r="A2" s="4" t="s">
        <v>15</v>
      </c>
      <c r="B2" s="4" t="s">
        <v>16</v>
      </c>
      <c r="C2" s="4" t="s">
        <v>17</v>
      </c>
      <c r="D2" s="4" t="s">
        <v>18</v>
      </c>
      <c r="E2" s="4" t="s">
        <v>19</v>
      </c>
      <c r="F2" s="4" t="s">
        <v>497</v>
      </c>
      <c r="G2" s="4" t="s">
        <v>498</v>
      </c>
      <c r="H2" s="4" t="s">
        <v>22</v>
      </c>
    </row>
    <row r="3" customHeight="1" spans="1:8">
      <c r="A3" s="4" t="s">
        <v>23</v>
      </c>
      <c r="B3" s="6" t="s">
        <v>499</v>
      </c>
      <c r="C3" s="7"/>
      <c r="D3" s="5"/>
      <c r="E3" s="5"/>
      <c r="F3" s="5"/>
      <c r="G3" s="5">
        <f>G4+G10</f>
        <v>0</v>
      </c>
      <c r="H3" s="4"/>
    </row>
    <row r="4" customHeight="1" spans="1:8">
      <c r="A4" s="4" t="s">
        <v>25</v>
      </c>
      <c r="B4" s="6" t="s">
        <v>26</v>
      </c>
      <c r="C4" s="7"/>
      <c r="D4" s="5"/>
      <c r="E4" s="5"/>
      <c r="F4" s="5"/>
      <c r="G4" s="5">
        <f>SUM(G5:G9)</f>
        <v>0</v>
      </c>
      <c r="H4" s="4"/>
    </row>
    <row r="5" customHeight="1" spans="1:8">
      <c r="A5" s="22">
        <v>1</v>
      </c>
      <c r="B5" s="4" t="s">
        <v>103</v>
      </c>
      <c r="C5" s="22" t="s">
        <v>107</v>
      </c>
      <c r="D5" s="22" t="s">
        <v>29</v>
      </c>
      <c r="E5" s="22">
        <v>32</v>
      </c>
      <c r="F5" s="22"/>
      <c r="G5" s="22">
        <f t="shared" ref="G5:G9" si="0">E5*F5</f>
        <v>0</v>
      </c>
      <c r="H5" s="22"/>
    </row>
    <row r="6" customHeight="1" spans="1:8">
      <c r="A6" s="22">
        <v>2</v>
      </c>
      <c r="B6" s="4" t="s">
        <v>169</v>
      </c>
      <c r="C6" s="22" t="s">
        <v>107</v>
      </c>
      <c r="D6" s="4" t="s">
        <v>29</v>
      </c>
      <c r="E6" s="4">
        <v>32</v>
      </c>
      <c r="F6" s="4"/>
      <c r="G6" s="22">
        <f t="shared" si="0"/>
        <v>0</v>
      </c>
      <c r="H6" s="4"/>
    </row>
    <row r="7" customHeight="1" spans="1:8">
      <c r="A7" s="22">
        <v>3</v>
      </c>
      <c r="B7" s="4" t="s">
        <v>111</v>
      </c>
      <c r="C7" s="4"/>
      <c r="D7" s="4" t="s">
        <v>29</v>
      </c>
      <c r="E7" s="4">
        <v>32</v>
      </c>
      <c r="F7" s="4"/>
      <c r="G7" s="22">
        <f t="shared" si="0"/>
        <v>0</v>
      </c>
      <c r="H7" s="22"/>
    </row>
    <row r="8" customHeight="1" spans="1:8">
      <c r="A8" s="22">
        <v>4</v>
      </c>
      <c r="B8" s="22" t="s">
        <v>500</v>
      </c>
      <c r="C8" s="4" t="s">
        <v>501</v>
      </c>
      <c r="D8" s="22" t="s">
        <v>29</v>
      </c>
      <c r="E8" s="22">
        <v>2</v>
      </c>
      <c r="F8" s="22"/>
      <c r="G8" s="22">
        <f t="shared" si="0"/>
        <v>0</v>
      </c>
      <c r="H8" s="22"/>
    </row>
    <row r="9" customHeight="1" spans="1:8">
      <c r="A9" s="22">
        <v>5</v>
      </c>
      <c r="B9" s="22" t="s">
        <v>500</v>
      </c>
      <c r="C9" s="4" t="s">
        <v>502</v>
      </c>
      <c r="D9" s="22" t="s">
        <v>29</v>
      </c>
      <c r="E9" s="22">
        <v>2</v>
      </c>
      <c r="F9" s="22"/>
      <c r="G9" s="22">
        <f t="shared" si="0"/>
        <v>0</v>
      </c>
      <c r="H9" s="22"/>
    </row>
    <row r="10" customHeight="1" spans="1:8">
      <c r="A10" s="23" t="s">
        <v>56</v>
      </c>
      <c r="B10" s="23" t="s">
        <v>57</v>
      </c>
      <c r="C10" s="23"/>
      <c r="D10" s="23"/>
      <c r="E10" s="23"/>
      <c r="F10" s="23"/>
      <c r="G10" s="23">
        <f>G11+G33</f>
        <v>0</v>
      </c>
      <c r="H10" s="22"/>
    </row>
    <row r="11" customHeight="1" spans="1:8">
      <c r="A11" s="23" t="s">
        <v>365</v>
      </c>
      <c r="B11" s="23" t="s">
        <v>205</v>
      </c>
      <c r="C11" s="23"/>
      <c r="D11" s="23"/>
      <c r="E11" s="23"/>
      <c r="F11" s="23"/>
      <c r="G11" s="23">
        <f>SUM(G12:G32)</f>
        <v>0</v>
      </c>
      <c r="H11" s="22"/>
    </row>
    <row r="12" customHeight="1" spans="1:8">
      <c r="A12" s="22">
        <v>1</v>
      </c>
      <c r="B12" s="4" t="s">
        <v>58</v>
      </c>
      <c r="C12" s="4" t="s">
        <v>100</v>
      </c>
      <c r="D12" s="4" t="s">
        <v>60</v>
      </c>
      <c r="E12" s="4">
        <v>224.89</v>
      </c>
      <c r="F12" s="4"/>
      <c r="G12" s="22">
        <f t="shared" ref="G12:G32" si="1">E12*F12</f>
        <v>0</v>
      </c>
      <c r="H12" s="22"/>
    </row>
    <row r="13" customHeight="1" spans="1:8">
      <c r="A13" s="22">
        <v>2</v>
      </c>
      <c r="B13" s="4" t="s">
        <v>58</v>
      </c>
      <c r="C13" s="4" t="s">
        <v>80</v>
      </c>
      <c r="D13" s="4" t="s">
        <v>60</v>
      </c>
      <c r="E13" s="4">
        <v>28.41</v>
      </c>
      <c r="F13" s="4"/>
      <c r="G13" s="22">
        <f t="shared" si="1"/>
        <v>0</v>
      </c>
      <c r="H13" s="22"/>
    </row>
    <row r="14" customHeight="1" spans="1:8">
      <c r="A14" s="22">
        <v>3</v>
      </c>
      <c r="B14" s="4" t="s">
        <v>58</v>
      </c>
      <c r="C14" s="4" t="s">
        <v>59</v>
      </c>
      <c r="D14" s="4" t="s">
        <v>60</v>
      </c>
      <c r="E14" s="24">
        <v>25.2</v>
      </c>
      <c r="F14" s="4"/>
      <c r="G14" s="22">
        <f t="shared" si="1"/>
        <v>0</v>
      </c>
      <c r="H14" s="22"/>
    </row>
    <row r="15" customHeight="1" spans="1:8">
      <c r="A15" s="22">
        <v>4</v>
      </c>
      <c r="B15" s="4" t="s">
        <v>58</v>
      </c>
      <c r="C15" s="4" t="s">
        <v>206</v>
      </c>
      <c r="D15" s="4" t="s">
        <v>60</v>
      </c>
      <c r="E15" s="4">
        <v>32.19</v>
      </c>
      <c r="F15" s="4"/>
      <c r="G15" s="22">
        <f t="shared" si="1"/>
        <v>0</v>
      </c>
      <c r="H15" s="22"/>
    </row>
    <row r="16" customHeight="1" spans="1:8">
      <c r="A16" s="22">
        <v>5</v>
      </c>
      <c r="B16" s="4" t="s">
        <v>58</v>
      </c>
      <c r="C16" s="4" t="s">
        <v>61</v>
      </c>
      <c r="D16" s="4" t="s">
        <v>60</v>
      </c>
      <c r="E16" s="4">
        <v>76.21</v>
      </c>
      <c r="F16" s="16"/>
      <c r="G16" s="22">
        <f t="shared" si="1"/>
        <v>0</v>
      </c>
      <c r="H16" s="22"/>
    </row>
    <row r="17" customHeight="1" spans="1:8">
      <c r="A17" s="22">
        <v>6</v>
      </c>
      <c r="B17" s="4" t="s">
        <v>58</v>
      </c>
      <c r="C17" s="4" t="s">
        <v>62</v>
      </c>
      <c r="D17" s="4" t="s">
        <v>60</v>
      </c>
      <c r="E17" s="4">
        <v>70.29</v>
      </c>
      <c r="F17" s="16"/>
      <c r="G17" s="22">
        <f t="shared" si="1"/>
        <v>0</v>
      </c>
      <c r="H17" s="22"/>
    </row>
    <row r="18" customHeight="1" spans="1:8">
      <c r="A18" s="22">
        <v>7</v>
      </c>
      <c r="B18" s="4" t="s">
        <v>369</v>
      </c>
      <c r="C18" s="16" t="s">
        <v>208</v>
      </c>
      <c r="D18" s="16" t="s">
        <v>60</v>
      </c>
      <c r="E18" s="16">
        <v>135.92</v>
      </c>
      <c r="F18" s="4"/>
      <c r="G18" s="22">
        <f t="shared" si="1"/>
        <v>0</v>
      </c>
      <c r="H18" s="22"/>
    </row>
    <row r="19" customHeight="1" spans="1:8">
      <c r="A19" s="22">
        <v>8</v>
      </c>
      <c r="B19" s="4" t="s">
        <v>369</v>
      </c>
      <c r="C19" s="16" t="s">
        <v>209</v>
      </c>
      <c r="D19" s="16" t="s">
        <v>60</v>
      </c>
      <c r="E19" s="16">
        <v>23.69</v>
      </c>
      <c r="F19" s="4"/>
      <c r="G19" s="22">
        <f t="shared" si="1"/>
        <v>0</v>
      </c>
      <c r="H19" s="22"/>
    </row>
    <row r="20" customHeight="1" spans="1:8">
      <c r="A20" s="22">
        <v>9</v>
      </c>
      <c r="B20" s="4" t="s">
        <v>369</v>
      </c>
      <c r="C20" s="16" t="s">
        <v>210</v>
      </c>
      <c r="D20" s="16" t="s">
        <v>60</v>
      </c>
      <c r="E20" s="16">
        <v>83.08</v>
      </c>
      <c r="F20" s="4"/>
      <c r="G20" s="22">
        <f t="shared" si="1"/>
        <v>0</v>
      </c>
      <c r="H20" s="22"/>
    </row>
    <row r="21" customHeight="1" spans="1:8">
      <c r="A21" s="22">
        <v>10</v>
      </c>
      <c r="B21" s="4" t="s">
        <v>369</v>
      </c>
      <c r="C21" s="16" t="s">
        <v>371</v>
      </c>
      <c r="D21" s="16" t="s">
        <v>60</v>
      </c>
      <c r="E21" s="25">
        <v>18.9</v>
      </c>
      <c r="F21" s="4"/>
      <c r="G21" s="22">
        <f t="shared" si="1"/>
        <v>0</v>
      </c>
      <c r="H21" s="22"/>
    </row>
    <row r="22" customHeight="1" spans="1:8">
      <c r="A22" s="22">
        <v>11</v>
      </c>
      <c r="B22" s="4" t="s">
        <v>79</v>
      </c>
      <c r="C22" s="4" t="s">
        <v>100</v>
      </c>
      <c r="D22" s="4" t="s">
        <v>81</v>
      </c>
      <c r="E22" s="4">
        <v>64</v>
      </c>
      <c r="F22" s="4"/>
      <c r="G22" s="22">
        <f t="shared" si="1"/>
        <v>0</v>
      </c>
      <c r="H22" s="22"/>
    </row>
    <row r="23" customHeight="1" spans="1:8">
      <c r="A23" s="22">
        <v>12</v>
      </c>
      <c r="B23" s="4" t="s">
        <v>211</v>
      </c>
      <c r="C23" s="4" t="s">
        <v>100</v>
      </c>
      <c r="D23" s="4" t="s">
        <v>81</v>
      </c>
      <c r="E23" s="4">
        <v>64</v>
      </c>
      <c r="F23" s="4"/>
      <c r="G23" s="22">
        <f t="shared" si="1"/>
        <v>0</v>
      </c>
      <c r="H23" s="22"/>
    </row>
    <row r="24" customHeight="1" spans="1:8">
      <c r="A24" s="22">
        <v>13</v>
      </c>
      <c r="B24" s="4" t="s">
        <v>212</v>
      </c>
      <c r="C24" s="4" t="s">
        <v>59</v>
      </c>
      <c r="D24" s="4" t="s">
        <v>81</v>
      </c>
      <c r="E24" s="4">
        <v>2</v>
      </c>
      <c r="F24" s="4"/>
      <c r="G24" s="22">
        <f t="shared" si="1"/>
        <v>0</v>
      </c>
      <c r="H24" s="22"/>
    </row>
    <row r="25" customHeight="1" spans="1:8">
      <c r="A25" s="22">
        <v>14</v>
      </c>
      <c r="B25" s="4" t="s">
        <v>212</v>
      </c>
      <c r="C25" s="4" t="s">
        <v>61</v>
      </c>
      <c r="D25" s="4" t="s">
        <v>81</v>
      </c>
      <c r="E25" s="4">
        <v>4</v>
      </c>
      <c r="F25" s="4"/>
      <c r="G25" s="22">
        <f t="shared" si="1"/>
        <v>0</v>
      </c>
      <c r="H25" s="22"/>
    </row>
    <row r="26" customHeight="1" spans="1:8">
      <c r="A26" s="22">
        <v>15</v>
      </c>
      <c r="B26" s="4" t="s">
        <v>90</v>
      </c>
      <c r="C26" s="4" t="s">
        <v>100</v>
      </c>
      <c r="D26" s="4" t="s">
        <v>81</v>
      </c>
      <c r="E26" s="4">
        <v>32</v>
      </c>
      <c r="F26" s="4"/>
      <c r="G26" s="22">
        <f t="shared" si="1"/>
        <v>0</v>
      </c>
      <c r="H26" s="22"/>
    </row>
    <row r="27" customHeight="1" spans="1:8">
      <c r="A27" s="22">
        <v>16</v>
      </c>
      <c r="B27" s="4" t="s">
        <v>82</v>
      </c>
      <c r="C27" s="4" t="s">
        <v>62</v>
      </c>
      <c r="D27" s="4" t="s">
        <v>81</v>
      </c>
      <c r="E27" s="4">
        <v>2</v>
      </c>
      <c r="F27" s="4"/>
      <c r="G27" s="22">
        <f t="shared" si="1"/>
        <v>0</v>
      </c>
      <c r="H27" s="22"/>
    </row>
    <row r="28" customHeight="1" spans="1:8">
      <c r="A28" s="22">
        <v>17</v>
      </c>
      <c r="B28" s="4" t="s">
        <v>213</v>
      </c>
      <c r="C28" s="4" t="s">
        <v>100</v>
      </c>
      <c r="D28" s="4" t="s">
        <v>81</v>
      </c>
      <c r="E28" s="4">
        <v>32</v>
      </c>
      <c r="F28" s="4"/>
      <c r="G28" s="22">
        <f t="shared" si="1"/>
        <v>0</v>
      </c>
      <c r="H28" s="22"/>
    </row>
    <row r="29" customHeight="1" spans="1:8">
      <c r="A29" s="22">
        <v>18</v>
      </c>
      <c r="B29" s="4" t="s">
        <v>99</v>
      </c>
      <c r="C29" s="4" t="s">
        <v>100</v>
      </c>
      <c r="D29" s="4" t="s">
        <v>81</v>
      </c>
      <c r="E29" s="4">
        <v>6</v>
      </c>
      <c r="F29" s="4"/>
      <c r="G29" s="22">
        <f t="shared" si="1"/>
        <v>0</v>
      </c>
      <c r="H29" s="22"/>
    </row>
    <row r="30" customHeight="1" spans="1:8">
      <c r="A30" s="22">
        <v>19</v>
      </c>
      <c r="B30" s="4" t="s">
        <v>73</v>
      </c>
      <c r="C30" s="4" t="s">
        <v>74</v>
      </c>
      <c r="D30" s="4" t="s">
        <v>75</v>
      </c>
      <c r="E30" s="4">
        <v>3.31</v>
      </c>
      <c r="F30" s="4"/>
      <c r="G30" s="22">
        <f t="shared" si="1"/>
        <v>0</v>
      </c>
      <c r="H30" s="22"/>
    </row>
    <row r="31" customHeight="1" spans="1:8">
      <c r="A31" s="22">
        <v>20</v>
      </c>
      <c r="B31" s="4" t="s">
        <v>380</v>
      </c>
      <c r="C31" s="16" t="s">
        <v>80</v>
      </c>
      <c r="D31" s="16" t="s">
        <v>81</v>
      </c>
      <c r="E31" s="16">
        <v>2</v>
      </c>
      <c r="F31" s="4"/>
      <c r="G31" s="22">
        <f t="shared" si="1"/>
        <v>0</v>
      </c>
      <c r="H31" s="22"/>
    </row>
    <row r="32" customHeight="1" spans="1:8">
      <c r="A32" s="22">
        <v>21</v>
      </c>
      <c r="B32" s="4" t="s">
        <v>380</v>
      </c>
      <c r="C32" s="16" t="s">
        <v>206</v>
      </c>
      <c r="D32" s="16" t="s">
        <v>81</v>
      </c>
      <c r="E32" s="16">
        <v>1</v>
      </c>
      <c r="F32" s="4"/>
      <c r="G32" s="22">
        <f t="shared" si="1"/>
        <v>0</v>
      </c>
      <c r="H32" s="22"/>
    </row>
    <row r="33" customHeight="1" spans="1:8">
      <c r="A33" s="23" t="s">
        <v>204</v>
      </c>
      <c r="B33" s="23" t="s">
        <v>216</v>
      </c>
      <c r="C33" s="23"/>
      <c r="D33" s="23"/>
      <c r="E33" s="23"/>
      <c r="F33" s="23"/>
      <c r="G33" s="23">
        <f>SUM(G34:G40)</f>
        <v>0</v>
      </c>
      <c r="H33" s="22"/>
    </row>
    <row r="34" customHeight="1" spans="1:8">
      <c r="A34" s="22">
        <v>1</v>
      </c>
      <c r="B34" s="4" t="s">
        <v>217</v>
      </c>
      <c r="C34" s="4" t="s">
        <v>218</v>
      </c>
      <c r="D34" s="4" t="s">
        <v>78</v>
      </c>
      <c r="E34" s="4">
        <v>62.29</v>
      </c>
      <c r="F34" s="4"/>
      <c r="G34" s="22">
        <f t="shared" ref="G34:G40" si="2">E34*F34</f>
        <v>0</v>
      </c>
      <c r="H34" s="22"/>
    </row>
    <row r="35" customHeight="1" spans="1:8">
      <c r="A35" s="22">
        <v>2</v>
      </c>
      <c r="B35" s="4" t="s">
        <v>217</v>
      </c>
      <c r="C35" s="4" t="s">
        <v>219</v>
      </c>
      <c r="D35" s="4" t="s">
        <v>78</v>
      </c>
      <c r="E35" s="4">
        <v>188.14</v>
      </c>
      <c r="F35" s="4"/>
      <c r="G35" s="22">
        <f t="shared" si="2"/>
        <v>0</v>
      </c>
      <c r="H35" s="22"/>
    </row>
    <row r="36" customHeight="1" spans="1:8">
      <c r="A36" s="22">
        <v>3</v>
      </c>
      <c r="B36" s="4" t="s">
        <v>221</v>
      </c>
      <c r="C36" s="26" t="s">
        <v>222</v>
      </c>
      <c r="D36" s="4" t="s">
        <v>78</v>
      </c>
      <c r="E36" s="4">
        <v>70.65</v>
      </c>
      <c r="F36" s="4"/>
      <c r="G36" s="22">
        <f t="shared" si="2"/>
        <v>0</v>
      </c>
      <c r="H36" s="22"/>
    </row>
    <row r="37" customHeight="1" spans="1:8">
      <c r="A37" s="22">
        <v>4</v>
      </c>
      <c r="B37" s="4" t="s">
        <v>223</v>
      </c>
      <c r="C37" s="4" t="s">
        <v>224</v>
      </c>
      <c r="D37" s="4" t="s">
        <v>75</v>
      </c>
      <c r="E37" s="4">
        <v>8.76</v>
      </c>
      <c r="F37" s="4"/>
      <c r="G37" s="22">
        <f t="shared" si="2"/>
        <v>0</v>
      </c>
      <c r="H37" s="22"/>
    </row>
    <row r="38" customHeight="1" spans="1:8">
      <c r="A38" s="22">
        <v>5</v>
      </c>
      <c r="B38" s="22" t="s">
        <v>261</v>
      </c>
      <c r="C38" s="22" t="s">
        <v>257</v>
      </c>
      <c r="D38" s="22" t="s">
        <v>81</v>
      </c>
      <c r="E38" s="22">
        <v>32</v>
      </c>
      <c r="F38" s="22"/>
      <c r="G38" s="22">
        <f t="shared" si="2"/>
        <v>0</v>
      </c>
      <c r="H38" s="22"/>
    </row>
    <row r="39" customHeight="1" spans="1:8">
      <c r="A39" s="22">
        <v>6</v>
      </c>
      <c r="B39" s="22" t="s">
        <v>275</v>
      </c>
      <c r="C39" s="22" t="s">
        <v>503</v>
      </c>
      <c r="D39" s="22" t="s">
        <v>81</v>
      </c>
      <c r="E39" s="22">
        <v>16</v>
      </c>
      <c r="F39" s="22"/>
      <c r="G39" s="22">
        <f t="shared" si="2"/>
        <v>0</v>
      </c>
      <c r="H39" s="22"/>
    </row>
    <row r="40" customHeight="1" spans="1:8">
      <c r="A40" s="22">
        <v>7</v>
      </c>
      <c r="B40" s="22" t="s">
        <v>267</v>
      </c>
      <c r="C40" s="22" t="s">
        <v>273</v>
      </c>
      <c r="D40" s="22" t="s">
        <v>81</v>
      </c>
      <c r="E40" s="22">
        <v>32</v>
      </c>
      <c r="F40" s="22"/>
      <c r="G40" s="22">
        <f t="shared" si="2"/>
        <v>0</v>
      </c>
      <c r="H40" s="22"/>
    </row>
  </sheetData>
  <mergeCells count="6">
    <mergeCell ref="A1:H1"/>
    <mergeCell ref="B3:C3"/>
    <mergeCell ref="B4:C4"/>
    <mergeCell ref="B10:C10"/>
    <mergeCell ref="B11:C11"/>
    <mergeCell ref="B33:C3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9"/>
  <sheetViews>
    <sheetView topLeftCell="A45" workbookViewId="0">
      <selection activeCell="H49" sqref="H49"/>
    </sheetView>
  </sheetViews>
  <sheetFormatPr defaultColWidth="9" defaultRowHeight="34.95" customHeight="1"/>
  <cols>
    <col min="1" max="1" width="8.89166666666667" style="2"/>
    <col min="2" max="2" width="16.3333333333333" style="2" customWidth="1"/>
    <col min="3" max="3" width="17.775" style="2" customWidth="1"/>
    <col min="4" max="6" width="8.89166666666667" style="2"/>
    <col min="7" max="7" width="11.6666666666667" style="2" customWidth="1"/>
    <col min="8" max="16384" width="8.89166666666667" style="2"/>
  </cols>
  <sheetData>
    <row r="1" customHeight="1" spans="1:8">
      <c r="A1" s="3" t="s">
        <v>504</v>
      </c>
      <c r="B1" s="3"/>
      <c r="C1" s="3"/>
      <c r="D1" s="3"/>
      <c r="E1" s="3"/>
      <c r="F1" s="3"/>
      <c r="G1" s="3"/>
      <c r="H1" s="3"/>
    </row>
    <row r="2" customHeight="1" spans="1:8">
      <c r="A2" s="4" t="s">
        <v>15</v>
      </c>
      <c r="B2" s="4" t="s">
        <v>16</v>
      </c>
      <c r="C2" s="4" t="s">
        <v>17</v>
      </c>
      <c r="D2" s="4" t="s">
        <v>18</v>
      </c>
      <c r="E2" s="4" t="s">
        <v>19</v>
      </c>
      <c r="F2" s="4" t="s">
        <v>497</v>
      </c>
      <c r="G2" s="4" t="s">
        <v>498</v>
      </c>
      <c r="H2" s="4" t="s">
        <v>22</v>
      </c>
    </row>
    <row r="3" customHeight="1" spans="1:8">
      <c r="A3" s="5" t="s">
        <v>23</v>
      </c>
      <c r="B3" s="6" t="s">
        <v>505</v>
      </c>
      <c r="C3" s="7"/>
      <c r="D3" s="5"/>
      <c r="E3" s="5"/>
      <c r="F3" s="5"/>
      <c r="G3" s="5">
        <f>G4+G26+G48</f>
        <v>0</v>
      </c>
      <c r="H3" s="5"/>
    </row>
    <row r="4" customHeight="1" spans="1:8">
      <c r="A4" s="5" t="s">
        <v>25</v>
      </c>
      <c r="B4" s="5" t="s">
        <v>506</v>
      </c>
      <c r="C4" s="5"/>
      <c r="D4" s="5"/>
      <c r="E4" s="5"/>
      <c r="F4" s="5"/>
      <c r="G4" s="5">
        <f>G5+G9</f>
        <v>0</v>
      </c>
      <c r="H4" s="5"/>
    </row>
    <row r="5" customHeight="1" spans="1:8">
      <c r="A5" s="8" t="s">
        <v>192</v>
      </c>
      <c r="B5" s="9" t="s">
        <v>507</v>
      </c>
      <c r="C5" s="10"/>
      <c r="D5" s="8"/>
      <c r="E5" s="8"/>
      <c r="F5" s="8"/>
      <c r="G5" s="8">
        <f>SUM(G6:G8)</f>
        <v>0</v>
      </c>
      <c r="H5" s="8"/>
    </row>
    <row r="6" customHeight="1" spans="1:8">
      <c r="A6" s="8">
        <v>1</v>
      </c>
      <c r="B6" s="4" t="s">
        <v>143</v>
      </c>
      <c r="C6" s="11" t="s">
        <v>508</v>
      </c>
      <c r="D6" s="8" t="s">
        <v>29</v>
      </c>
      <c r="E6" s="8">
        <v>6</v>
      </c>
      <c r="F6" s="8"/>
      <c r="G6" s="8">
        <f>E6*F6</f>
        <v>0</v>
      </c>
      <c r="H6" s="8" t="s">
        <v>509</v>
      </c>
    </row>
    <row r="7" customHeight="1" spans="1:8">
      <c r="A7" s="8">
        <v>2</v>
      </c>
      <c r="B7" s="4" t="s">
        <v>160</v>
      </c>
      <c r="C7" s="8" t="s">
        <v>510</v>
      </c>
      <c r="D7" s="8" t="s">
        <v>29</v>
      </c>
      <c r="E7" s="8">
        <v>1</v>
      </c>
      <c r="F7" s="8"/>
      <c r="G7" s="8">
        <f t="shared" ref="G7:G8" si="0">E7*F7</f>
        <v>0</v>
      </c>
      <c r="H7" s="8" t="s">
        <v>509</v>
      </c>
    </row>
    <row r="8" customHeight="1" spans="1:8">
      <c r="A8" s="8">
        <v>3</v>
      </c>
      <c r="B8" s="4" t="s">
        <v>159</v>
      </c>
      <c r="C8" s="11"/>
      <c r="D8" s="4" t="s">
        <v>29</v>
      </c>
      <c r="E8" s="4">
        <v>6</v>
      </c>
      <c r="F8" s="4"/>
      <c r="G8" s="8">
        <f t="shared" si="0"/>
        <v>0</v>
      </c>
      <c r="H8" s="8" t="s">
        <v>509</v>
      </c>
    </row>
    <row r="9" customHeight="1" spans="1:8">
      <c r="A9" s="8" t="s">
        <v>511</v>
      </c>
      <c r="B9" s="9" t="s">
        <v>512</v>
      </c>
      <c r="C9" s="10"/>
      <c r="D9" s="8"/>
      <c r="E9" s="8"/>
      <c r="F9" s="8"/>
      <c r="G9" s="8">
        <f>SUM(G10:G25)</f>
        <v>0</v>
      </c>
      <c r="H9" s="8"/>
    </row>
    <row r="10" customHeight="1" spans="1:8">
      <c r="A10" s="8">
        <v>1</v>
      </c>
      <c r="B10" s="8" t="s">
        <v>194</v>
      </c>
      <c r="C10" s="8" t="s">
        <v>195</v>
      </c>
      <c r="D10" s="8" t="s">
        <v>81</v>
      </c>
      <c r="E10" s="8">
        <v>1</v>
      </c>
      <c r="F10" s="12"/>
      <c r="G10" s="8">
        <f>E10*F10</f>
        <v>0</v>
      </c>
      <c r="H10" s="8"/>
    </row>
    <row r="11" customHeight="1" spans="1:8">
      <c r="A11" s="8">
        <v>2</v>
      </c>
      <c r="B11" s="8" t="s">
        <v>194</v>
      </c>
      <c r="C11" s="8" t="s">
        <v>198</v>
      </c>
      <c r="D11" s="8" t="s">
        <v>81</v>
      </c>
      <c r="E11" s="8">
        <v>1</v>
      </c>
      <c r="F11" s="4"/>
      <c r="G11" s="8">
        <f t="shared" ref="G11:G25" si="1">E11*F11</f>
        <v>0</v>
      </c>
      <c r="H11" s="8"/>
    </row>
    <row r="12" customHeight="1" spans="1:8">
      <c r="A12" s="8">
        <v>3</v>
      </c>
      <c r="B12" s="8" t="s">
        <v>194</v>
      </c>
      <c r="C12" s="8" t="s">
        <v>199</v>
      </c>
      <c r="D12" s="8" t="s">
        <v>81</v>
      </c>
      <c r="E12" s="8">
        <v>2</v>
      </c>
      <c r="F12" s="4"/>
      <c r="G12" s="8">
        <f t="shared" si="1"/>
        <v>0</v>
      </c>
      <c r="H12" s="8"/>
    </row>
    <row r="13" customHeight="1" spans="1:8">
      <c r="A13" s="8">
        <v>4</v>
      </c>
      <c r="B13" s="8" t="s">
        <v>194</v>
      </c>
      <c r="C13" s="8" t="s">
        <v>200</v>
      </c>
      <c r="D13" s="8" t="s">
        <v>81</v>
      </c>
      <c r="E13" s="8">
        <v>1</v>
      </c>
      <c r="F13" s="4"/>
      <c r="G13" s="8">
        <f t="shared" si="1"/>
        <v>0</v>
      </c>
      <c r="H13" s="8"/>
    </row>
    <row r="14" customHeight="1" spans="1:8">
      <c r="A14" s="8">
        <v>5</v>
      </c>
      <c r="B14" s="4" t="s">
        <v>201</v>
      </c>
      <c r="C14" s="4">
        <v>9.53</v>
      </c>
      <c r="D14" s="4" t="s">
        <v>60</v>
      </c>
      <c r="E14" s="4">
        <v>30</v>
      </c>
      <c r="F14" s="4"/>
      <c r="G14" s="8">
        <f t="shared" si="1"/>
        <v>0</v>
      </c>
      <c r="H14" s="8"/>
    </row>
    <row r="15" customHeight="1" spans="1:8">
      <c r="A15" s="8">
        <v>6</v>
      </c>
      <c r="B15" s="13" t="s">
        <v>201</v>
      </c>
      <c r="C15" s="13">
        <v>12.7</v>
      </c>
      <c r="D15" s="14" t="s">
        <v>60</v>
      </c>
      <c r="E15" s="13">
        <v>4</v>
      </c>
      <c r="F15" s="14"/>
      <c r="G15" s="8">
        <f t="shared" si="1"/>
        <v>0</v>
      </c>
      <c r="H15" s="8"/>
    </row>
    <row r="16" customHeight="1" spans="1:8">
      <c r="A16" s="8">
        <v>7</v>
      </c>
      <c r="B16" s="4" t="s">
        <v>201</v>
      </c>
      <c r="C16" s="4">
        <v>15.88</v>
      </c>
      <c r="D16" s="4" t="s">
        <v>60</v>
      </c>
      <c r="E16" s="4">
        <v>58</v>
      </c>
      <c r="F16" s="4"/>
      <c r="G16" s="8">
        <f t="shared" si="1"/>
        <v>0</v>
      </c>
      <c r="H16" s="8"/>
    </row>
    <row r="17" customHeight="1" spans="1:8">
      <c r="A17" s="8">
        <v>8</v>
      </c>
      <c r="B17" s="4" t="s">
        <v>201</v>
      </c>
      <c r="C17" s="4">
        <v>19.05</v>
      </c>
      <c r="D17" s="4" t="s">
        <v>60</v>
      </c>
      <c r="E17" s="4">
        <v>12</v>
      </c>
      <c r="F17" s="4"/>
      <c r="G17" s="8">
        <f t="shared" si="1"/>
        <v>0</v>
      </c>
      <c r="H17" s="8"/>
    </row>
    <row r="18" customHeight="1" spans="1:8">
      <c r="A18" s="8">
        <v>9</v>
      </c>
      <c r="B18" s="4" t="s">
        <v>201</v>
      </c>
      <c r="C18" s="4">
        <v>22.2</v>
      </c>
      <c r="D18" s="4" t="s">
        <v>60</v>
      </c>
      <c r="E18" s="4">
        <v>4</v>
      </c>
      <c r="F18" s="4"/>
      <c r="G18" s="8">
        <f t="shared" si="1"/>
        <v>0</v>
      </c>
      <c r="H18" s="8"/>
    </row>
    <row r="19" customHeight="1" spans="1:8">
      <c r="A19" s="8">
        <v>10</v>
      </c>
      <c r="B19" s="15" t="s">
        <v>201</v>
      </c>
      <c r="C19" s="15">
        <v>25.4</v>
      </c>
      <c r="D19" s="4" t="s">
        <v>60</v>
      </c>
      <c r="E19" s="15">
        <v>4</v>
      </c>
      <c r="F19" s="4"/>
      <c r="G19" s="8">
        <f t="shared" si="1"/>
        <v>0</v>
      </c>
      <c r="H19" s="5"/>
    </row>
    <row r="20" customHeight="1" spans="1:8">
      <c r="A20" s="8">
        <v>11</v>
      </c>
      <c r="B20" s="4" t="s">
        <v>201</v>
      </c>
      <c r="C20" s="4">
        <v>28.6</v>
      </c>
      <c r="D20" s="4" t="s">
        <v>60</v>
      </c>
      <c r="E20" s="4">
        <v>32</v>
      </c>
      <c r="F20" s="4"/>
      <c r="G20" s="8">
        <f t="shared" si="1"/>
        <v>0</v>
      </c>
      <c r="H20" s="8"/>
    </row>
    <row r="21" customHeight="1" spans="1:19">
      <c r="A21" s="8">
        <v>12</v>
      </c>
      <c r="B21" s="4" t="s">
        <v>201</v>
      </c>
      <c r="C21" s="4">
        <v>31.75</v>
      </c>
      <c r="D21" s="4" t="s">
        <v>60</v>
      </c>
      <c r="E21" s="4">
        <v>12</v>
      </c>
      <c r="F21" s="4"/>
      <c r="G21" s="8">
        <f t="shared" si="1"/>
        <v>0</v>
      </c>
      <c r="H21" s="8"/>
      <c r="S21" s="20"/>
    </row>
    <row r="22" customHeight="1" spans="1:19">
      <c r="A22" s="8">
        <v>13</v>
      </c>
      <c r="B22" s="4" t="s">
        <v>369</v>
      </c>
      <c r="C22" s="16" t="s">
        <v>209</v>
      </c>
      <c r="D22" s="16" t="s">
        <v>60</v>
      </c>
      <c r="E22" s="16">
        <v>85</v>
      </c>
      <c r="F22" s="4"/>
      <c r="G22" s="8">
        <f t="shared" si="1"/>
        <v>0</v>
      </c>
      <c r="H22" s="8"/>
      <c r="S22" s="20"/>
    </row>
    <row r="23" customHeight="1" spans="1:8">
      <c r="A23" s="8">
        <v>14</v>
      </c>
      <c r="B23" s="4" t="s">
        <v>202</v>
      </c>
      <c r="C23" s="4" t="s">
        <v>74</v>
      </c>
      <c r="D23" s="4" t="s">
        <v>203</v>
      </c>
      <c r="E23" s="4">
        <v>0.65</v>
      </c>
      <c r="F23" s="4"/>
      <c r="G23" s="8">
        <f t="shared" si="1"/>
        <v>0</v>
      </c>
      <c r="H23" s="8"/>
    </row>
    <row r="24" customHeight="1" spans="1:8">
      <c r="A24" s="8">
        <v>15</v>
      </c>
      <c r="B24" s="4" t="s">
        <v>275</v>
      </c>
      <c r="C24" s="4" t="s">
        <v>513</v>
      </c>
      <c r="D24" s="4" t="s">
        <v>81</v>
      </c>
      <c r="E24" s="4">
        <v>6</v>
      </c>
      <c r="F24" s="4"/>
      <c r="G24" s="8">
        <f t="shared" si="1"/>
        <v>0</v>
      </c>
      <c r="H24" s="8"/>
    </row>
    <row r="25" customHeight="1" spans="1:8">
      <c r="A25" s="8">
        <v>16</v>
      </c>
      <c r="B25" s="4" t="s">
        <v>267</v>
      </c>
      <c r="C25" s="4" t="s">
        <v>514</v>
      </c>
      <c r="D25" s="4" t="s">
        <v>81</v>
      </c>
      <c r="E25" s="4">
        <v>6</v>
      </c>
      <c r="F25" s="4"/>
      <c r="G25" s="8">
        <f t="shared" si="1"/>
        <v>0</v>
      </c>
      <c r="H25" s="8"/>
    </row>
    <row r="26" s="1" customFormat="1" customHeight="1" spans="1:8">
      <c r="A26" s="5" t="s">
        <v>56</v>
      </c>
      <c r="B26" s="5" t="s">
        <v>515</v>
      </c>
      <c r="C26" s="5"/>
      <c r="D26" s="5"/>
      <c r="E26" s="5"/>
      <c r="F26" s="5"/>
      <c r="G26" s="17">
        <f>G27+G31</f>
        <v>0</v>
      </c>
      <c r="H26" s="17"/>
    </row>
    <row r="27" customHeight="1" spans="1:8">
      <c r="A27" s="8" t="s">
        <v>192</v>
      </c>
      <c r="B27" s="8" t="s">
        <v>507</v>
      </c>
      <c r="C27" s="8"/>
      <c r="D27" s="8"/>
      <c r="E27" s="8"/>
      <c r="F27" s="8"/>
      <c r="G27" s="8">
        <f>SUM(G28:G30)</f>
        <v>0</v>
      </c>
      <c r="H27" s="8"/>
    </row>
    <row r="28" customHeight="1" spans="1:8">
      <c r="A28" s="8">
        <v>1</v>
      </c>
      <c r="B28" s="4" t="s">
        <v>143</v>
      </c>
      <c r="C28" s="11" t="s">
        <v>508</v>
      </c>
      <c r="D28" s="8" t="s">
        <v>29</v>
      </c>
      <c r="E28" s="8">
        <v>9</v>
      </c>
      <c r="F28" s="8"/>
      <c r="G28" s="8">
        <f>E28*F28</f>
        <v>0</v>
      </c>
      <c r="H28" s="8"/>
    </row>
    <row r="29" customHeight="1" spans="1:8">
      <c r="A29" s="8">
        <v>2</v>
      </c>
      <c r="B29" s="4" t="s">
        <v>160</v>
      </c>
      <c r="C29" s="8" t="s">
        <v>516</v>
      </c>
      <c r="D29" s="8" t="s">
        <v>29</v>
      </c>
      <c r="E29" s="8">
        <v>1</v>
      </c>
      <c r="F29" s="4"/>
      <c r="G29" s="8">
        <f t="shared" ref="G29:G30" si="2">E29*F29</f>
        <v>0</v>
      </c>
      <c r="H29" s="8"/>
    </row>
    <row r="30" customHeight="1" spans="1:8">
      <c r="A30" s="8">
        <v>3</v>
      </c>
      <c r="B30" s="4" t="s">
        <v>159</v>
      </c>
      <c r="C30" s="11"/>
      <c r="D30" s="4" t="s">
        <v>29</v>
      </c>
      <c r="E30" s="4">
        <v>9</v>
      </c>
      <c r="F30" s="4"/>
      <c r="G30" s="8">
        <f t="shared" si="2"/>
        <v>0</v>
      </c>
      <c r="H30" s="8"/>
    </row>
    <row r="31" customHeight="1" spans="1:8">
      <c r="A31" s="8" t="s">
        <v>511</v>
      </c>
      <c r="B31" s="8" t="s">
        <v>512</v>
      </c>
      <c r="C31" s="8"/>
      <c r="D31" s="8"/>
      <c r="E31" s="8"/>
      <c r="F31" s="8"/>
      <c r="G31" s="8">
        <f>SUM(G32:G47)</f>
        <v>0</v>
      </c>
      <c r="H31" s="8"/>
    </row>
    <row r="32" customHeight="1" spans="1:8">
      <c r="A32" s="8">
        <v>1</v>
      </c>
      <c r="B32" s="8" t="s">
        <v>194</v>
      </c>
      <c r="C32" s="8" t="s">
        <v>195</v>
      </c>
      <c r="D32" s="8" t="s">
        <v>81</v>
      </c>
      <c r="E32" s="8">
        <v>2</v>
      </c>
      <c r="F32" s="12"/>
      <c r="G32" s="8">
        <f>E32*F32</f>
        <v>0</v>
      </c>
      <c r="H32" s="8"/>
    </row>
    <row r="33" customHeight="1" spans="1:8">
      <c r="A33" s="8">
        <v>2</v>
      </c>
      <c r="B33" s="8" t="s">
        <v>194</v>
      </c>
      <c r="C33" s="8" t="s">
        <v>198</v>
      </c>
      <c r="D33" s="8" t="s">
        <v>81</v>
      </c>
      <c r="E33" s="8">
        <v>2</v>
      </c>
      <c r="F33" s="4"/>
      <c r="G33" s="8">
        <f t="shared" ref="G33:G47" si="3">E33*F33</f>
        <v>0</v>
      </c>
      <c r="H33" s="8"/>
    </row>
    <row r="34" customHeight="1" spans="1:8">
      <c r="A34" s="8">
        <v>3</v>
      </c>
      <c r="B34" s="8" t="s">
        <v>194</v>
      </c>
      <c r="C34" s="8" t="s">
        <v>199</v>
      </c>
      <c r="D34" s="8" t="s">
        <v>81</v>
      </c>
      <c r="E34" s="8">
        <v>3</v>
      </c>
      <c r="F34" s="4"/>
      <c r="G34" s="8">
        <f t="shared" si="3"/>
        <v>0</v>
      </c>
      <c r="H34" s="8"/>
    </row>
    <row r="35" customHeight="1" spans="1:8">
      <c r="A35" s="8">
        <v>4</v>
      </c>
      <c r="B35" s="8" t="s">
        <v>194</v>
      </c>
      <c r="C35" s="8" t="s">
        <v>200</v>
      </c>
      <c r="D35" s="8" t="s">
        <v>81</v>
      </c>
      <c r="E35" s="8">
        <v>1</v>
      </c>
      <c r="F35" s="4"/>
      <c r="G35" s="8">
        <f t="shared" si="3"/>
        <v>0</v>
      </c>
      <c r="H35" s="8"/>
    </row>
    <row r="36" customHeight="1" spans="1:8">
      <c r="A36" s="8">
        <v>5</v>
      </c>
      <c r="B36" s="4" t="s">
        <v>201</v>
      </c>
      <c r="C36" s="4">
        <v>9.53</v>
      </c>
      <c r="D36" s="4" t="s">
        <v>60</v>
      </c>
      <c r="E36" s="4">
        <v>61</v>
      </c>
      <c r="F36" s="4"/>
      <c r="G36" s="8">
        <f t="shared" si="3"/>
        <v>0</v>
      </c>
      <c r="H36" s="8"/>
    </row>
    <row r="37" customHeight="1" spans="1:8">
      <c r="A37" s="8">
        <v>6</v>
      </c>
      <c r="B37" s="13" t="s">
        <v>201</v>
      </c>
      <c r="C37" s="13">
        <v>12.7</v>
      </c>
      <c r="D37" s="14" t="s">
        <v>60</v>
      </c>
      <c r="E37" s="13">
        <v>4</v>
      </c>
      <c r="F37" s="14"/>
      <c r="G37" s="8">
        <f t="shared" si="3"/>
        <v>0</v>
      </c>
      <c r="H37" s="8"/>
    </row>
    <row r="38" customHeight="1" spans="1:8">
      <c r="A38" s="8">
        <v>7</v>
      </c>
      <c r="B38" s="4" t="s">
        <v>201</v>
      </c>
      <c r="C38" s="4">
        <v>15.88</v>
      </c>
      <c r="D38" s="4" t="s">
        <v>60</v>
      </c>
      <c r="E38" s="4">
        <v>42</v>
      </c>
      <c r="F38" s="4"/>
      <c r="G38" s="8">
        <f t="shared" si="3"/>
        <v>0</v>
      </c>
      <c r="H38" s="8"/>
    </row>
    <row r="39" customHeight="1" spans="1:8">
      <c r="A39" s="8">
        <v>8</v>
      </c>
      <c r="B39" s="4" t="s">
        <v>201</v>
      </c>
      <c r="C39" s="4">
        <v>19.05</v>
      </c>
      <c r="D39" s="4" t="s">
        <v>60</v>
      </c>
      <c r="E39" s="4">
        <v>12</v>
      </c>
      <c r="F39" s="4"/>
      <c r="G39" s="8">
        <f t="shared" si="3"/>
        <v>0</v>
      </c>
      <c r="H39" s="8"/>
    </row>
    <row r="40" customHeight="1" spans="1:8">
      <c r="A40" s="8">
        <v>9</v>
      </c>
      <c r="B40" s="4" t="s">
        <v>201</v>
      </c>
      <c r="C40" s="4">
        <v>22.2</v>
      </c>
      <c r="D40" s="4" t="s">
        <v>60</v>
      </c>
      <c r="E40" s="4">
        <v>27</v>
      </c>
      <c r="F40" s="4"/>
      <c r="G40" s="8">
        <f t="shared" si="3"/>
        <v>0</v>
      </c>
      <c r="H40" s="8"/>
    </row>
    <row r="41" customHeight="1" spans="1:8">
      <c r="A41" s="8">
        <v>10</v>
      </c>
      <c r="B41" s="15" t="s">
        <v>201</v>
      </c>
      <c r="C41" s="15">
        <v>25.4</v>
      </c>
      <c r="D41" s="4" t="s">
        <v>60</v>
      </c>
      <c r="E41" s="15">
        <v>4</v>
      </c>
      <c r="F41" s="4"/>
      <c r="G41" s="8">
        <f t="shared" si="3"/>
        <v>0</v>
      </c>
      <c r="H41" s="8"/>
    </row>
    <row r="42" customHeight="1" spans="1:8">
      <c r="A42" s="8">
        <v>11</v>
      </c>
      <c r="B42" s="4" t="s">
        <v>201</v>
      </c>
      <c r="C42" s="4">
        <v>28.6</v>
      </c>
      <c r="D42" s="4" t="s">
        <v>60</v>
      </c>
      <c r="E42" s="4">
        <v>9</v>
      </c>
      <c r="F42" s="4"/>
      <c r="G42" s="8">
        <f t="shared" si="3"/>
        <v>0</v>
      </c>
      <c r="H42" s="8"/>
    </row>
    <row r="43" customHeight="1" spans="1:8">
      <c r="A43" s="8">
        <v>12</v>
      </c>
      <c r="B43" s="4" t="s">
        <v>201</v>
      </c>
      <c r="C43" s="4">
        <v>38.1</v>
      </c>
      <c r="D43" s="4" t="s">
        <v>60</v>
      </c>
      <c r="E43" s="4">
        <v>11</v>
      </c>
      <c r="F43" s="4"/>
      <c r="G43" s="8">
        <f t="shared" si="3"/>
        <v>0</v>
      </c>
      <c r="H43" s="8"/>
    </row>
    <row r="44" customHeight="1" spans="1:8">
      <c r="A44" s="8">
        <v>13</v>
      </c>
      <c r="B44" s="4" t="s">
        <v>369</v>
      </c>
      <c r="C44" s="16" t="s">
        <v>209</v>
      </c>
      <c r="D44" s="16" t="s">
        <v>60</v>
      </c>
      <c r="E44" s="16">
        <v>83</v>
      </c>
      <c r="F44" s="4"/>
      <c r="G44" s="8">
        <f t="shared" si="3"/>
        <v>0</v>
      </c>
      <c r="H44" s="8"/>
    </row>
    <row r="45" customHeight="1" spans="1:8">
      <c r="A45" s="8">
        <v>14</v>
      </c>
      <c r="B45" s="4" t="s">
        <v>202</v>
      </c>
      <c r="C45" s="4" t="s">
        <v>74</v>
      </c>
      <c r="D45" s="4" t="s">
        <v>203</v>
      </c>
      <c r="E45" s="4">
        <v>0.65</v>
      </c>
      <c r="F45" s="4"/>
      <c r="G45" s="8">
        <f t="shared" si="3"/>
        <v>0</v>
      </c>
      <c r="H45" s="8"/>
    </row>
    <row r="46" customHeight="1" spans="1:8">
      <c r="A46" s="8">
        <v>15</v>
      </c>
      <c r="B46" s="4" t="s">
        <v>275</v>
      </c>
      <c r="C46" s="4" t="s">
        <v>513</v>
      </c>
      <c r="D46" s="4" t="s">
        <v>81</v>
      </c>
      <c r="E46" s="4">
        <v>11</v>
      </c>
      <c r="F46" s="4"/>
      <c r="G46" s="8">
        <f t="shared" si="3"/>
        <v>0</v>
      </c>
      <c r="H46" s="8"/>
    </row>
    <row r="47" customHeight="1" spans="1:8">
      <c r="A47" s="8">
        <v>16</v>
      </c>
      <c r="B47" s="4" t="s">
        <v>267</v>
      </c>
      <c r="C47" s="4" t="s">
        <v>514</v>
      </c>
      <c r="D47" s="4" t="s">
        <v>81</v>
      </c>
      <c r="E47" s="4">
        <v>11</v>
      </c>
      <c r="F47" s="4"/>
      <c r="G47" s="8">
        <f t="shared" si="3"/>
        <v>0</v>
      </c>
      <c r="H47" s="8"/>
    </row>
    <row r="48" s="1" customFormat="1" customHeight="1" spans="1:8">
      <c r="A48" s="17" t="s">
        <v>517</v>
      </c>
      <c r="B48" s="18" t="s">
        <v>518</v>
      </c>
      <c r="C48" s="19"/>
      <c r="D48" s="17"/>
      <c r="E48" s="17"/>
      <c r="F48" s="17"/>
      <c r="G48" s="17">
        <f>G49</f>
        <v>0</v>
      </c>
      <c r="H48" s="17"/>
    </row>
    <row r="49" customHeight="1" spans="1:8">
      <c r="A49" s="8">
        <v>1</v>
      </c>
      <c r="B49" s="8" t="s">
        <v>519</v>
      </c>
      <c r="C49" s="8" t="s">
        <v>520</v>
      </c>
      <c r="D49" s="8" t="s">
        <v>29</v>
      </c>
      <c r="E49" s="8">
        <v>13</v>
      </c>
      <c r="F49" s="8"/>
      <c r="G49" s="8">
        <f>E49*F49</f>
        <v>0</v>
      </c>
      <c r="H49" s="8"/>
    </row>
  </sheetData>
  <mergeCells count="9">
    <mergeCell ref="A1:H1"/>
    <mergeCell ref="B3:C3"/>
    <mergeCell ref="B4:C4"/>
    <mergeCell ref="B5:C5"/>
    <mergeCell ref="B9:C9"/>
    <mergeCell ref="B26:C26"/>
    <mergeCell ref="B27:C27"/>
    <mergeCell ref="B31:C31"/>
    <mergeCell ref="B48:C4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总表</vt:lpstr>
      <vt:lpstr>机房</vt:lpstr>
      <vt:lpstr>门诊楼</vt:lpstr>
      <vt:lpstr>病房楼</vt:lpstr>
      <vt:lpstr>服务楼</vt:lpstr>
      <vt:lpstr>感染楼</vt:lpstr>
      <vt:lpstr>连廊、门卫</vt:lpstr>
      <vt:lpstr>配电室、机房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谭文乾</dc:creator>
  <cp:lastModifiedBy>徐国辉</cp:lastModifiedBy>
  <dcterms:created xsi:type="dcterms:W3CDTF">2015-06-05T18:19:00Z</dcterms:created>
  <dcterms:modified xsi:type="dcterms:W3CDTF">2025-01-21T04:14:13Z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2427CB213AD6466C8531642E6839FF5F_12</vt:lpwstr>
  </property>
</Properties>
</file>